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gaku02\Box\【業務非共有】学生支援係\200_入学料・授業料免除\01_入学料免除\令和８年度\02_10月入学\00_要項・配布物\留学生用\ホームページ掲載データ\"/>
    </mc:Choice>
  </mc:AlternateContent>
  <xr:revisionPtr revIDLastSave="0" documentId="13_ncr:1_{4E7AA3B4-2DBB-48B8-BDC9-074F5A18E9D9}" xr6:coauthVersionLast="47" xr6:coauthVersionMax="47" xr10:uidLastSave="{00000000-0000-0000-0000-000000000000}"/>
  <workbookProtection workbookAlgorithmName="SHA-512" workbookHashValue="tamvhSuEGkH6ksMJUYXZBO1iqbt+wRSnuq5d1MTO0/3d+5qs5ylVaHVPnKnQoTWTcByP9RgATl1lI0gHp96m3w==" workbookSaltValue="JFIJBg4qImHSmIVc9BLM6Q==" workbookSpinCount="100000" lockStructure="1"/>
  <bookViews>
    <workbookView xWindow="-98" yWindow="-98" windowWidth="28996" windowHeight="15675" tabRatio="695" xr2:uid="{3A711CD2-4975-497E-AA76-C7C728A2EDC1}"/>
  </bookViews>
  <sheets>
    <sheet name="様式1" sheetId="5" r:id="rId1"/>
    <sheet name="様式2" sheetId="7" r:id="rId2"/>
    <sheet name="様式3" sheetId="3" r:id="rId3"/>
    <sheet name="様式3別紙" sheetId="15" r:id="rId4"/>
    <sheet name="申請者データ" sheetId="14" r:id="rId5"/>
    <sheet name="以降非表示、ブック保護→" sheetId="12" state="hidden" r:id="rId6"/>
    <sheet name="家計状況集計シート" sheetId="11" state="hidden" r:id="rId7"/>
    <sheet name="マスターデータ" sheetId="6" state="hidden" r:id="rId8"/>
  </sheets>
  <definedNames>
    <definedName name="_xlnm.Print_Area" localSheetId="0">様式1!$A$2:$L$25</definedName>
    <definedName name="_xlnm.Print_Area" localSheetId="1">様式2!$A$2:$P$25</definedName>
    <definedName name="_xlnm.Print_Area" localSheetId="2">様式3!$A$2:$L$37</definedName>
    <definedName name="_xlnm.Print_Area" localSheetId="3">様式3別紙!$A$2:$I$54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3" l="1"/>
  <c r="B14" i="3"/>
  <c r="A21" i="5"/>
  <c r="H5" i="15"/>
  <c r="E5" i="15"/>
  <c r="B5" i="15"/>
  <c r="D24" i="3" l="1"/>
  <c r="F44" i="15"/>
  <c r="F43" i="15"/>
  <c r="C42" i="15"/>
  <c r="C39" i="15"/>
  <c r="E38" i="15"/>
  <c r="E37" i="15"/>
  <c r="E36" i="15"/>
  <c r="E39" i="15" s="1"/>
  <c r="E35" i="15"/>
  <c r="C34" i="15"/>
  <c r="E22" i="15"/>
  <c r="E21" i="15"/>
  <c r="C17" i="15"/>
  <c r="H54" i="15" s="1"/>
  <c r="C2" i="6"/>
  <c r="F2" i="6" s="1" a="1"/>
  <c r="F2" i="6" s="1"/>
  <c r="A10" i="3" s="1"/>
  <c r="B2" i="6"/>
  <c r="BB2" i="14"/>
  <c r="AW2" i="14"/>
  <c r="AR2" i="14"/>
  <c r="AM2" i="14"/>
  <c r="AH2" i="14"/>
  <c r="AC2" i="14"/>
  <c r="J12" i="5"/>
  <c r="BF2" i="14"/>
  <c r="BE2" i="14"/>
  <c r="BD2" i="14"/>
  <c r="BC2" i="14"/>
  <c r="BA2" i="14"/>
  <c r="AZ2" i="14"/>
  <c r="AY2" i="14"/>
  <c r="AX2" i="14"/>
  <c r="AV2" i="14"/>
  <c r="AU2" i="14"/>
  <c r="AT2" i="14"/>
  <c r="AS2" i="14"/>
  <c r="AQ2" i="14"/>
  <c r="AP2" i="14"/>
  <c r="AO2" i="14"/>
  <c r="AN2" i="14"/>
  <c r="AL2" i="14"/>
  <c r="AK2" i="14"/>
  <c r="AJ2" i="14"/>
  <c r="AI2" i="14"/>
  <c r="AG2" i="14"/>
  <c r="AF2" i="14"/>
  <c r="AE2" i="14"/>
  <c r="AD2" i="14"/>
  <c r="S2" i="14"/>
  <c r="R2" i="14"/>
  <c r="Q2" i="14"/>
  <c r="P2" i="14"/>
  <c r="O2" i="14"/>
  <c r="N2" i="14"/>
  <c r="M2" i="14"/>
  <c r="L2" i="14"/>
  <c r="H2" i="14"/>
  <c r="G2" i="14"/>
  <c r="F2" i="14"/>
  <c r="C2" i="14"/>
  <c r="E2" i="14"/>
  <c r="D2" i="14"/>
  <c r="A19" i="5" l="1"/>
  <c r="C2" i="11" l="1"/>
  <c r="C3" i="11"/>
  <c r="C1" i="11"/>
  <c r="E2" i="11" l="1" a="1"/>
  <c r="E2" i="11" s="1"/>
  <c r="K2" i="14" s="1"/>
  <c r="C3" i="6"/>
  <c r="B3" i="6"/>
  <c r="D3" i="6" s="1"/>
  <c r="E2" i="6"/>
  <c r="BK2" i="14" s="1"/>
  <c r="D2" i="6"/>
  <c r="H5" i="7"/>
  <c r="F17" i="7"/>
  <c r="N17" i="7"/>
  <c r="N6" i="7"/>
  <c r="F7" i="7"/>
  <c r="F6" i="7"/>
  <c r="J17" i="7" s="1"/>
  <c r="N5" i="7"/>
  <c r="J7" i="3"/>
  <c r="F7" i="3"/>
  <c r="B7" i="3"/>
  <c r="J4" i="3"/>
  <c r="F5" i="7"/>
  <c r="I30" i="3"/>
  <c r="D30" i="3"/>
  <c r="D31" i="3" s="1"/>
  <c r="D33" i="3" l="1"/>
  <c r="I31" i="3"/>
  <c r="D3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養田学</author>
  </authors>
  <commentList>
    <comment ref="D20" authorId="0" shapeId="0" xr:uid="{786E807E-908E-45C6-A73F-44BF25BAA03A}">
      <text>
        <r>
          <rPr>
            <b/>
            <sz val="11"/>
            <color indexed="39"/>
            <rFont val="MS P ゴシック"/>
            <family val="3"/>
            <charset val="128"/>
          </rPr>
          <t>〔RA給与、TA給与〕</t>
        </r>
        <r>
          <rPr>
            <sz val="11"/>
            <color indexed="37"/>
            <rFont val="MS P ゴシック"/>
            <family val="3"/>
            <charset val="128"/>
          </rPr>
          <t xml:space="preserve">
例）年額80万円を予定している場合
　　800,000円÷12月≒</t>
        </r>
        <r>
          <rPr>
            <u/>
            <sz val="11"/>
            <color indexed="37"/>
            <rFont val="MS P ゴシック"/>
            <family val="3"/>
            <charset val="128"/>
          </rPr>
          <t>66,666円</t>
        </r>
        <r>
          <rPr>
            <sz val="11"/>
            <color indexed="37"/>
            <rFont val="MS P ゴシック"/>
            <family val="3"/>
            <charset val="128"/>
          </rPr>
          <t>を記入</t>
        </r>
      </text>
    </comment>
    <comment ref="D22" authorId="0" shapeId="0" xr:uid="{28FB16B5-56E2-4F11-8E76-20BE105AD3B5}">
      <text>
        <r>
          <rPr>
            <b/>
            <sz val="10"/>
            <color indexed="39"/>
            <rFont val="MS P ゴシック"/>
            <family val="3"/>
            <charset val="128"/>
          </rPr>
          <t>〔本人の収入、配偶者の収入〕</t>
        </r>
        <r>
          <rPr>
            <sz val="10"/>
            <color indexed="37"/>
            <rFont val="MS P ゴシック"/>
            <family val="3"/>
            <charset val="128"/>
          </rPr>
          <t xml:space="preserve">
○源泉徴収票がある場合
　　→「支払金額」欄の金額を記入
○給与支払証明書がある場合
　　→年間支払（予定）額 ÷12月の金額を記入</t>
        </r>
      </text>
    </comment>
    <comment ref="D24" authorId="0" shapeId="0" xr:uid="{4E9AD089-B8EB-4635-A303-565608367AE3}">
      <text>
        <r>
          <rPr>
            <b/>
            <sz val="10"/>
            <color indexed="39"/>
            <rFont val="MS P ゴシック"/>
            <family val="3"/>
            <charset val="128"/>
          </rPr>
          <t>〔本国からの仕送り〕</t>
        </r>
        <r>
          <rPr>
            <sz val="10"/>
            <color indexed="37"/>
            <rFont val="MS P ゴシック"/>
            <family val="3"/>
            <charset val="128"/>
          </rPr>
          <t xml:space="preserve">
○様式3別紙に記入してください</t>
        </r>
      </text>
    </comment>
    <comment ref="D26" authorId="0" shapeId="0" xr:uid="{4B5B219F-B340-44C7-8CFE-F7406583ABE8}">
      <text>
        <r>
          <rPr>
            <b/>
            <sz val="10"/>
            <color indexed="39"/>
            <rFont val="MS P ゴシック"/>
            <family val="3"/>
            <charset val="128"/>
          </rPr>
          <t>〔給付奨学金、貸与奨学金〕</t>
        </r>
        <r>
          <rPr>
            <sz val="10"/>
            <color indexed="37"/>
            <rFont val="MS P ゴシック"/>
            <family val="3"/>
            <charset val="128"/>
          </rPr>
          <t xml:space="preserve">
○奨学金の受給が</t>
        </r>
        <r>
          <rPr>
            <u/>
            <sz val="10"/>
            <color indexed="37"/>
            <rFont val="MS P ゴシック"/>
            <family val="3"/>
            <charset val="128"/>
          </rPr>
          <t>決定しているもの</t>
        </r>
        <r>
          <rPr>
            <sz val="10"/>
            <color indexed="37"/>
            <rFont val="MS P ゴシック"/>
            <family val="3"/>
            <charset val="128"/>
          </rPr>
          <t>を記載してください。
　申請中、申請予定のものは記載不要です。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<sst xmlns="http://schemas.openxmlformats.org/spreadsheetml/2006/main" count="329" uniqueCount="252">
  <si>
    <t>　　室蘭工業大学長　　殿</t>
    <rPh sb="2" eb="9">
      <t>ムロランコウギョウダイガクチョウ</t>
    </rPh>
    <rPh sb="11" eb="12">
      <t>ドノ</t>
    </rPh>
    <phoneticPr fontId="2"/>
  </si>
  <si>
    <t>記</t>
    <rPh sb="0" eb="1">
      <t>キ</t>
    </rPh>
    <phoneticPr fontId="2"/>
  </si>
  <si>
    <t>名</t>
    <rPh sb="0" eb="1">
      <t>メイ</t>
    </rPh>
    <phoneticPr fontId="2"/>
  </si>
  <si>
    <t>※1</t>
    <phoneticPr fontId="2"/>
  </si>
  <si>
    <t>収　　　入  (Income)</t>
    <rPh sb="0" eb="1">
      <t>オサム</t>
    </rPh>
    <rPh sb="4" eb="5">
      <t>ニュウ</t>
    </rPh>
    <phoneticPr fontId="2"/>
  </si>
  <si>
    <t>支　　　出  (Expenditure)</t>
    <rPh sb="0" eb="1">
      <t>シ</t>
    </rPh>
    <rPh sb="4" eb="5">
      <t>デ</t>
    </rPh>
    <phoneticPr fontId="2"/>
  </si>
  <si>
    <t>学科・専攻
Major</t>
    <rPh sb="0" eb="2">
      <t>ガッカ</t>
    </rPh>
    <rPh sb="3" eb="5">
      <t>センコウ</t>
    </rPh>
    <phoneticPr fontId="2"/>
  </si>
  <si>
    <r>
      <t xml:space="preserve">氏名
</t>
    </r>
    <r>
      <rPr>
        <sz val="9"/>
        <color theme="1"/>
        <rFont val="ＭＳ 明朝"/>
        <family val="1"/>
        <charset val="128"/>
      </rPr>
      <t>Name</t>
    </r>
    <rPh sb="0" eb="2">
      <t>シメイ</t>
    </rPh>
    <phoneticPr fontId="2"/>
  </si>
  <si>
    <r>
      <t xml:space="preserve">給付奨学金
</t>
    </r>
    <r>
      <rPr>
        <sz val="9"/>
        <color theme="1"/>
        <rFont val="ＭＳ 明朝"/>
        <family val="1"/>
        <charset val="128"/>
      </rPr>
      <t>(Scholarships)</t>
    </r>
    <rPh sb="0" eb="5">
      <t>キュウフショウガクキン</t>
    </rPh>
    <phoneticPr fontId="2"/>
  </si>
  <si>
    <r>
      <t xml:space="preserve">授業料を除く就学費
</t>
    </r>
    <r>
      <rPr>
        <sz val="9"/>
        <color theme="1"/>
        <rFont val="ＭＳ 明朝"/>
        <family val="1"/>
        <charset val="128"/>
      </rPr>
      <t>(School expenses)</t>
    </r>
    <rPh sb="0" eb="3">
      <t>ジュギョウリョウ</t>
    </rPh>
    <rPh sb="4" eb="5">
      <t>ノゾ</t>
    </rPh>
    <rPh sb="6" eb="9">
      <t>シュウガクヒ</t>
    </rPh>
    <phoneticPr fontId="2"/>
  </si>
  <si>
    <r>
      <t xml:space="preserve">食費
</t>
    </r>
    <r>
      <rPr>
        <sz val="9"/>
        <color theme="1"/>
        <rFont val="ＭＳ 明朝"/>
        <family val="1"/>
        <charset val="128"/>
      </rPr>
      <t>(Food expense)</t>
    </r>
    <rPh sb="0" eb="2">
      <t>ショクヒ</t>
    </rPh>
    <phoneticPr fontId="2"/>
  </si>
  <si>
    <r>
      <t xml:space="preserve">本人の収入
</t>
    </r>
    <r>
      <rPr>
        <sz val="9"/>
        <color theme="1"/>
        <rFont val="ＭＳ 明朝"/>
        <family val="1"/>
        <charset val="128"/>
      </rPr>
      <t>(Your income)</t>
    </r>
    <rPh sb="0" eb="2">
      <t>ホンニン</t>
    </rPh>
    <rPh sb="3" eb="5">
      <t>シュウニュウ</t>
    </rPh>
    <phoneticPr fontId="2"/>
  </si>
  <si>
    <r>
      <t xml:space="preserve">住居費(家賃)
</t>
    </r>
    <r>
      <rPr>
        <sz val="9"/>
        <color theme="1"/>
        <rFont val="ＭＳ 明朝"/>
        <family val="1"/>
        <charset val="128"/>
      </rPr>
      <t>(House rent)</t>
    </r>
    <rPh sb="0" eb="3">
      <t>ジュウキョヒ</t>
    </rPh>
    <rPh sb="4" eb="6">
      <t>ヤチン</t>
    </rPh>
    <phoneticPr fontId="2"/>
  </si>
  <si>
    <r>
      <t xml:space="preserve">配偶者の収入
</t>
    </r>
    <r>
      <rPr>
        <sz val="9"/>
        <color theme="1"/>
        <rFont val="ＭＳ 明朝"/>
        <family val="1"/>
        <charset val="128"/>
      </rPr>
      <t>(Spouse's income)</t>
    </r>
    <rPh sb="0" eb="3">
      <t>ハイグウシャ</t>
    </rPh>
    <rPh sb="4" eb="6">
      <t>シュウニュウ</t>
    </rPh>
    <phoneticPr fontId="2"/>
  </si>
  <si>
    <r>
      <t xml:space="preserve">娯楽費
</t>
    </r>
    <r>
      <rPr>
        <sz val="8"/>
        <color theme="1"/>
        <rFont val="ＭＳ 明朝"/>
        <family val="1"/>
        <charset val="128"/>
      </rPr>
      <t>(Entertainment expenses)</t>
    </r>
    <rPh sb="0" eb="3">
      <t>ゴラクヒ</t>
    </rPh>
    <phoneticPr fontId="2"/>
  </si>
  <si>
    <r>
      <t xml:space="preserve">国民健康保険料
</t>
    </r>
    <r>
      <rPr>
        <sz val="8"/>
        <color theme="1"/>
        <rFont val="ＭＳ 明朝"/>
        <family val="1"/>
        <charset val="128"/>
      </rPr>
      <t>(National health insurance)</t>
    </r>
    <rPh sb="0" eb="7">
      <t>コクミンケンコウホケンリョウ</t>
    </rPh>
    <phoneticPr fontId="2"/>
  </si>
  <si>
    <r>
      <t xml:space="preserve">原則として、申告した金額の根拠となる資料を添付すること。
</t>
    </r>
    <r>
      <rPr>
        <sz val="9"/>
        <color theme="1"/>
        <rFont val="ＭＳ 明朝"/>
        <family val="1"/>
        <charset val="128"/>
      </rPr>
      <t>As a general rule, attach documents that provide the basis for the declared amount.</t>
    </r>
    <rPh sb="0" eb="2">
      <t>ゲンソク</t>
    </rPh>
    <rPh sb="6" eb="8">
      <t>シンコク</t>
    </rPh>
    <rPh sb="10" eb="12">
      <t>キンガク</t>
    </rPh>
    <rPh sb="13" eb="15">
      <t>コンキョ</t>
    </rPh>
    <rPh sb="18" eb="20">
      <t>シリョウ</t>
    </rPh>
    <rPh sb="21" eb="23">
      <t>テンプ</t>
    </rPh>
    <phoneticPr fontId="2"/>
  </si>
  <si>
    <r>
      <t xml:space="preserve">RA給与
</t>
    </r>
    <r>
      <rPr>
        <sz val="9"/>
        <color theme="1"/>
        <rFont val="ＭＳ 明朝"/>
        <family val="1"/>
        <charset val="128"/>
      </rPr>
      <t>(RA salary)</t>
    </r>
    <rPh sb="2" eb="4">
      <t>キュウヨ</t>
    </rPh>
    <phoneticPr fontId="2"/>
  </si>
  <si>
    <r>
      <t xml:space="preserve">TA給与
</t>
    </r>
    <r>
      <rPr>
        <sz val="9"/>
        <color theme="1"/>
        <rFont val="ＭＳ 明朝"/>
        <family val="1"/>
        <charset val="128"/>
      </rPr>
      <t>(TA salary)</t>
    </r>
    <rPh sb="2" eb="4">
      <t>キュウヨ</t>
    </rPh>
    <phoneticPr fontId="2"/>
  </si>
  <si>
    <r>
      <t xml:space="preserve">貸与奨学金
</t>
    </r>
    <r>
      <rPr>
        <sz val="9"/>
        <color theme="1"/>
        <rFont val="ＭＳ 明朝"/>
        <family val="1"/>
        <charset val="128"/>
      </rPr>
      <t>(Loan scholarships)</t>
    </r>
    <rPh sb="0" eb="2">
      <t>タイヨ</t>
    </rPh>
    <rPh sb="2" eb="5">
      <t>ショウガクキン</t>
    </rPh>
    <phoneticPr fontId="2"/>
  </si>
  <si>
    <t>円</t>
    <phoneticPr fontId="2"/>
  </si>
  <si>
    <t>収入合計</t>
    <rPh sb="0" eb="2">
      <t>シュウニュウ</t>
    </rPh>
    <rPh sb="2" eb="4">
      <t>ゴウケイ</t>
    </rPh>
    <phoneticPr fontId="2"/>
  </si>
  <si>
    <t>支出合計</t>
    <rPh sb="0" eb="2">
      <t>シシュツ</t>
    </rPh>
    <rPh sb="2" eb="4">
      <t>ゴウケイ</t>
    </rPh>
    <phoneticPr fontId="2"/>
  </si>
  <si>
    <r>
      <t xml:space="preserve">その他(　)
</t>
    </r>
    <r>
      <rPr>
        <sz val="9"/>
        <color theme="1"/>
        <rFont val="ＭＳ 明朝"/>
        <family val="1"/>
        <charset val="128"/>
      </rPr>
      <t>(Other expense)</t>
    </r>
    <rPh sb="2" eb="3">
      <t>タ</t>
    </rPh>
    <phoneticPr fontId="2"/>
  </si>
  <si>
    <r>
      <t xml:space="preserve">その他(　)
</t>
    </r>
    <r>
      <rPr>
        <sz val="9"/>
        <color theme="1"/>
        <rFont val="ＭＳ 明朝"/>
        <family val="1"/>
        <charset val="128"/>
      </rPr>
      <t>(Other income)</t>
    </r>
    <rPh sb="2" eb="3">
      <t>タ</t>
    </rPh>
    <phoneticPr fontId="2"/>
  </si>
  <si>
    <r>
      <t xml:space="preserve">Spring研究奨励費
</t>
    </r>
    <r>
      <rPr>
        <sz val="9"/>
        <color theme="1"/>
        <rFont val="ＭＳ 明朝"/>
        <family val="1"/>
        <charset val="128"/>
      </rPr>
      <t>(Research Grant of Spring)</t>
    </r>
    <rPh sb="6" eb="8">
      <t>ケンキュウ</t>
    </rPh>
    <rPh sb="8" eb="10">
      <t>ショウレイ</t>
    </rPh>
    <rPh sb="10" eb="11">
      <t>ヒ</t>
    </rPh>
    <phoneticPr fontId="2"/>
  </si>
  <si>
    <t>（様式1）</t>
    <rPh sb="1" eb="3">
      <t>ヨウシキ</t>
    </rPh>
    <phoneticPr fontId="2"/>
  </si>
  <si>
    <t>←yyyy/mm/dd</t>
    <phoneticPr fontId="2"/>
  </si>
  <si>
    <t>入学年度</t>
  </si>
  <si>
    <t>学科・専攻名</t>
    <phoneticPr fontId="2"/>
  </si>
  <si>
    <t>氏　　名</t>
    <phoneticPr fontId="2"/>
  </si>
  <si>
    <t>令和</t>
    <rPh sb="0" eb="2">
      <t>レイワ</t>
    </rPh>
    <phoneticPr fontId="2"/>
  </si>
  <si>
    <t>年度</t>
    <phoneticPr fontId="2"/>
  </si>
  <si>
    <t>学年</t>
    <phoneticPr fontId="2"/>
  </si>
  <si>
    <t>年</t>
    <rPh sb="0" eb="1">
      <t>ネン</t>
    </rPh>
    <phoneticPr fontId="2"/>
  </si>
  <si>
    <t>創造工学科</t>
    <rPh sb="0" eb="5">
      <t>ソウゾウコウガッカ</t>
    </rPh>
    <phoneticPr fontId="2"/>
  </si>
  <si>
    <t>環境創生工学系専攻</t>
    <rPh sb="0" eb="2">
      <t>カンキョウ</t>
    </rPh>
    <rPh sb="2" eb="4">
      <t>ソウセイ</t>
    </rPh>
    <rPh sb="4" eb="6">
      <t>コウガク</t>
    </rPh>
    <rPh sb="6" eb="7">
      <t>ケイ</t>
    </rPh>
    <rPh sb="7" eb="9">
      <t>センコウ</t>
    </rPh>
    <phoneticPr fontId="2"/>
  </si>
  <si>
    <t>情報電子工学系専攻</t>
    <phoneticPr fontId="2"/>
  </si>
  <si>
    <t>工学専攻</t>
    <rPh sb="0" eb="4">
      <t>コウガクセンコウ</t>
    </rPh>
    <phoneticPr fontId="2"/>
  </si>
  <si>
    <t>システム理化学科</t>
    <rPh sb="4" eb="7">
      <t>リカガク</t>
    </rPh>
    <rPh sb="7" eb="8">
      <t>カ</t>
    </rPh>
    <phoneticPr fontId="2"/>
  </si>
  <si>
    <t>学科</t>
    <rPh sb="0" eb="2">
      <t>ガッカ</t>
    </rPh>
    <phoneticPr fontId="2"/>
  </si>
  <si>
    <t>申請区分</t>
    <phoneticPr fontId="2"/>
  </si>
  <si>
    <t>全額免除</t>
    <phoneticPr fontId="2"/>
  </si>
  <si>
    <t>半額免除</t>
    <phoneticPr fontId="2"/>
  </si>
  <si>
    <t>不許可</t>
    <phoneticPr fontId="2"/>
  </si>
  <si>
    <t>申請なし</t>
    <phoneticPr fontId="2"/>
  </si>
  <si>
    <t>免除結果</t>
    <rPh sb="0" eb="4">
      <t>メンジョケッカ</t>
    </rPh>
    <phoneticPr fontId="2"/>
  </si>
  <si>
    <t>元号</t>
    <rPh sb="0" eb="2">
      <t>ゲンゴウ</t>
    </rPh>
    <phoneticPr fontId="2"/>
  </si>
  <si>
    <t>生産システム工学系専攻</t>
    <rPh sb="9" eb="11">
      <t>センコウ</t>
    </rPh>
    <phoneticPr fontId="2"/>
  </si>
  <si>
    <t>申請日：</t>
    <rPh sb="0" eb="2">
      <t>シンセイ</t>
    </rPh>
    <rPh sb="2" eb="3">
      <t>ビ</t>
    </rPh>
    <phoneticPr fontId="2"/>
  </si>
  <si>
    <t>Date:</t>
    <phoneticPr fontId="2"/>
  </si>
  <si>
    <t>　　　To President of Muroran Institute of Technology,</t>
    <phoneticPr fontId="2"/>
  </si>
  <si>
    <r>
      <t xml:space="preserve">入学年度
</t>
    </r>
    <r>
      <rPr>
        <sz val="10"/>
        <color theme="1"/>
        <rFont val="ＭＳ 明朝"/>
        <family val="1"/>
        <charset val="128"/>
      </rPr>
      <t>Enrollment Year</t>
    </r>
    <phoneticPr fontId="2"/>
  </si>
  <si>
    <r>
      <t xml:space="preserve">学年
</t>
    </r>
    <r>
      <rPr>
        <sz val="10"/>
        <color theme="1"/>
        <rFont val="ＭＳ 明朝"/>
        <family val="1"/>
        <charset val="128"/>
      </rPr>
      <t>Grade</t>
    </r>
    <phoneticPr fontId="2"/>
  </si>
  <si>
    <r>
      <t xml:space="preserve">氏　　名
</t>
    </r>
    <r>
      <rPr>
        <sz val="10"/>
        <color theme="1"/>
        <rFont val="ＭＳ 明朝"/>
        <family val="1"/>
        <charset val="128"/>
      </rPr>
      <t>Name</t>
    </r>
    <phoneticPr fontId="2"/>
  </si>
  <si>
    <r>
      <t xml:space="preserve">住　　所
</t>
    </r>
    <r>
      <rPr>
        <sz val="10"/>
        <color theme="1"/>
        <rFont val="ＭＳ 明朝"/>
        <family val="1"/>
        <charset val="128"/>
      </rPr>
      <t>Address</t>
    </r>
    <phoneticPr fontId="2"/>
  </si>
  <si>
    <r>
      <t xml:space="preserve">電話番号
</t>
    </r>
    <r>
      <rPr>
        <sz val="10"/>
        <color theme="1"/>
        <rFont val="ＭＳ 明朝"/>
        <family val="1"/>
        <charset val="128"/>
      </rPr>
      <t>Telephone number</t>
    </r>
    <phoneticPr fontId="2"/>
  </si>
  <si>
    <r>
      <t xml:space="preserve">年
</t>
    </r>
    <r>
      <rPr>
        <sz val="10"/>
        <color theme="1"/>
        <rFont val="ＭＳ 明朝"/>
        <family val="1"/>
        <charset val="128"/>
      </rPr>
      <t>Year</t>
    </r>
    <rPh sb="0" eb="1">
      <t>ネン</t>
    </rPh>
    <phoneticPr fontId="2"/>
  </si>
  <si>
    <r>
      <t xml:space="preserve">年度
</t>
    </r>
    <r>
      <rPr>
        <sz val="10"/>
        <color theme="1"/>
        <rFont val="ＭＳ 明朝"/>
        <family val="1"/>
        <charset val="128"/>
      </rPr>
      <t>Year</t>
    </r>
    <phoneticPr fontId="2"/>
  </si>
  <si>
    <r>
      <t xml:space="preserve">続柄
</t>
    </r>
    <r>
      <rPr>
        <sz val="10"/>
        <color theme="1"/>
        <rFont val="ＭＳ 明朝"/>
        <family val="1"/>
        <charset val="128"/>
      </rPr>
      <t>Relationship</t>
    </r>
    <rPh sb="0" eb="2">
      <t>ゾクガラ</t>
    </rPh>
    <phoneticPr fontId="19"/>
  </si>
  <si>
    <r>
      <t xml:space="preserve">氏名
</t>
    </r>
    <r>
      <rPr>
        <sz val="10"/>
        <color theme="1"/>
        <rFont val="ＭＳ 明朝"/>
        <family val="1"/>
        <charset val="128"/>
      </rPr>
      <t xml:space="preserve">Name </t>
    </r>
    <rPh sb="0" eb="2">
      <t>シメイ</t>
    </rPh>
    <phoneticPr fontId="19"/>
  </si>
  <si>
    <r>
      <t xml:space="preserve">年齢
</t>
    </r>
    <r>
      <rPr>
        <sz val="10"/>
        <color theme="1"/>
        <rFont val="ＭＳ 明朝"/>
        <family val="1"/>
        <charset val="128"/>
      </rPr>
      <t>Age</t>
    </r>
    <rPh sb="0" eb="2">
      <t>ネンレイ</t>
    </rPh>
    <phoneticPr fontId="19"/>
  </si>
  <si>
    <r>
      <t xml:space="preserve">職業
</t>
    </r>
    <r>
      <rPr>
        <sz val="10"/>
        <color theme="1"/>
        <rFont val="ＭＳ 明朝"/>
        <family val="1"/>
        <charset val="128"/>
      </rPr>
      <t>Occupation</t>
    </r>
    <rPh sb="0" eb="2">
      <t>ショクギョウ</t>
    </rPh>
    <phoneticPr fontId="19"/>
  </si>
  <si>
    <t xml:space="preserve">Father </t>
    <phoneticPr fontId="2"/>
  </si>
  <si>
    <t>Mother</t>
    <phoneticPr fontId="2"/>
  </si>
  <si>
    <t>Myself</t>
    <phoneticPr fontId="2"/>
  </si>
  <si>
    <r>
      <t xml:space="preserve">学校名
</t>
    </r>
    <r>
      <rPr>
        <sz val="10"/>
        <color theme="1"/>
        <rFont val="ＭＳ 明朝"/>
        <family val="1"/>
        <charset val="128"/>
      </rPr>
      <t xml:space="preserve">Name of School </t>
    </r>
    <phoneticPr fontId="2"/>
  </si>
  <si>
    <r>
      <t>通学区分</t>
    </r>
    <r>
      <rPr>
        <sz val="10"/>
        <color theme="1"/>
        <rFont val="ＭＳ 明朝"/>
        <family val="1"/>
        <charset val="128"/>
      </rPr>
      <t xml:space="preserve">
Commute to School </t>
    </r>
    <phoneticPr fontId="2"/>
  </si>
  <si>
    <t>国立</t>
    <phoneticPr fontId="2"/>
  </si>
  <si>
    <t>（　　年　月）</t>
    <phoneticPr fontId="2"/>
  </si>
  <si>
    <t>自宅外 Away from home</t>
    <rPh sb="0" eb="3">
      <t>ジタクガイ</t>
    </rPh>
    <phoneticPr fontId="2"/>
  </si>
  <si>
    <t>自宅　 From home</t>
    <rPh sb="0" eb="2">
      <t>ジタク</t>
    </rPh>
    <phoneticPr fontId="2"/>
  </si>
  <si>
    <t>就学者・乳幼児</t>
    <rPh sb="0" eb="3">
      <t>シュウガクシャ</t>
    </rPh>
    <phoneticPr fontId="19"/>
  </si>
  <si>
    <t>Family (students and infants)</t>
    <phoneticPr fontId="2"/>
  </si>
  <si>
    <t>就学者等を除く家族</t>
    <rPh sb="0" eb="3">
      <t>シュウガクシャ</t>
    </rPh>
    <rPh sb="3" eb="4">
      <t>トウ</t>
    </rPh>
    <rPh sb="5" eb="6">
      <t>ノゾ</t>
    </rPh>
    <rPh sb="7" eb="9">
      <t>カゾク</t>
    </rPh>
    <phoneticPr fontId="19"/>
  </si>
  <si>
    <t>通学区分</t>
    <rPh sb="0" eb="4">
      <t>ツウガククブン</t>
    </rPh>
    <phoneticPr fontId="2"/>
  </si>
  <si>
    <t>自宅通学</t>
    <rPh sb="0" eb="2">
      <t>ジタク</t>
    </rPh>
    <rPh sb="2" eb="4">
      <t>ツウガク</t>
    </rPh>
    <phoneticPr fontId="2"/>
  </si>
  <si>
    <t>自宅外通学</t>
    <rPh sb="0" eb="3">
      <t>ジタクガイ</t>
    </rPh>
    <rPh sb="3" eb="5">
      <t>ツウガク</t>
    </rPh>
    <phoneticPr fontId="2"/>
  </si>
  <si>
    <t>免除のみ</t>
    <phoneticPr fontId="2"/>
  </si>
  <si>
    <t>徴収猶予のみ</t>
    <phoneticPr fontId="2"/>
  </si>
  <si>
    <t>両方とも</t>
    <phoneticPr fontId="2"/>
  </si>
  <si>
    <t>免除のみ exemption only</t>
    <phoneticPr fontId="2"/>
  </si>
  <si>
    <t>大学生</t>
    <rPh sb="0" eb="3">
      <t>ダイガクセイ</t>
    </rPh>
    <phoneticPr fontId="2"/>
  </si>
  <si>
    <t>（様式2）</t>
    <rPh sb="1" eb="3">
      <t>ヨウシキ</t>
    </rPh>
    <phoneticPr fontId="2"/>
  </si>
  <si>
    <t>この申請書の記載事項は事実と相違ありません。この申請書の記載事項に事実と相違があった場合は、減免や支払の猶予を取り消されることがあるとともに、その全額の支払を求められることがあることを承知しています。</t>
    <phoneticPr fontId="2"/>
  </si>
  <si>
    <t>年度</t>
    <rPh sb="0" eb="2">
      <t>ネンド</t>
    </rPh>
    <phoneticPr fontId="2"/>
  </si>
  <si>
    <t>学期</t>
    <rPh sb="0" eb="2">
      <t>ガッキ</t>
    </rPh>
    <phoneticPr fontId="2"/>
  </si>
  <si>
    <t>結合</t>
    <rPh sb="0" eb="2">
      <t>ケツゴウ</t>
    </rPh>
    <phoneticPr fontId="2"/>
  </si>
  <si>
    <t>略</t>
    <rPh sb="0" eb="1">
      <t>リャク</t>
    </rPh>
    <phoneticPr fontId="2"/>
  </si>
  <si>
    <t>実施学期</t>
    <rPh sb="0" eb="2">
      <t>ジッシ</t>
    </rPh>
    <rPh sb="2" eb="4">
      <t>ガッキ</t>
    </rPh>
    <phoneticPr fontId="2"/>
  </si>
  <si>
    <t>実施前学期</t>
    <rPh sb="0" eb="2">
      <t>ジッシ</t>
    </rPh>
    <rPh sb="2" eb="3">
      <t>ゼン</t>
    </rPh>
    <rPh sb="3" eb="5">
      <t>ガッキ</t>
    </rPh>
    <phoneticPr fontId="2"/>
  </si>
  <si>
    <t>年間収入</t>
    <rPh sb="0" eb="2">
      <t>ネンカン</t>
    </rPh>
    <rPh sb="2" eb="4">
      <t>シュウニュウ</t>
    </rPh>
    <phoneticPr fontId="2"/>
  </si>
  <si>
    <t>年間合計</t>
    <rPh sb="0" eb="2">
      <t>ネンカン</t>
    </rPh>
    <rPh sb="2" eb="4">
      <t>ゴウケイ</t>
    </rPh>
    <phoneticPr fontId="2"/>
  </si>
  <si>
    <t>学籍番号</t>
    <rPh sb="0" eb="4">
      <t>ガクセキバンゴウ</t>
    </rPh>
    <phoneticPr fontId="2"/>
  </si>
  <si>
    <t>氏名</t>
    <rPh sb="0" eb="2">
      <t>シメイ</t>
    </rPh>
    <phoneticPr fontId="2"/>
  </si>
  <si>
    <t>世帯人数</t>
    <rPh sb="0" eb="4">
      <t>セタイニンズウ</t>
    </rPh>
    <phoneticPr fontId="2"/>
  </si>
  <si>
    <t>申請区分</t>
    <rPh sb="0" eb="2">
      <t>シンセイ</t>
    </rPh>
    <rPh sb="2" eb="4">
      <t>クブン</t>
    </rPh>
    <phoneticPr fontId="2"/>
  </si>
  <si>
    <t>大規模災害被災</t>
    <rPh sb="0" eb="7">
      <t>ダイキボサイガイヒサイ</t>
    </rPh>
    <phoneticPr fontId="2"/>
  </si>
  <si>
    <t>続柄1</t>
    <rPh sb="0" eb="2">
      <t>ツヅキガラ</t>
    </rPh>
    <phoneticPr fontId="2"/>
  </si>
  <si>
    <t>収入種別1</t>
    <rPh sb="0" eb="2">
      <t>シュウニュウ</t>
    </rPh>
    <rPh sb="2" eb="4">
      <t>シュベツ</t>
    </rPh>
    <phoneticPr fontId="2"/>
  </si>
  <si>
    <t>収入金額1</t>
    <rPh sb="0" eb="4">
      <t>シュウニュウキンガク</t>
    </rPh>
    <phoneticPr fontId="2"/>
  </si>
  <si>
    <t>母子・父子世帯</t>
    <rPh sb="0" eb="2">
      <t>ボシ</t>
    </rPh>
    <rPh sb="3" eb="5">
      <t>フシ</t>
    </rPh>
    <rPh sb="5" eb="7">
      <t>セタイ</t>
    </rPh>
    <phoneticPr fontId="2"/>
  </si>
  <si>
    <t>続柄2</t>
    <rPh sb="0" eb="2">
      <t>ツヅキガラ</t>
    </rPh>
    <phoneticPr fontId="2"/>
  </si>
  <si>
    <t>収入種別2</t>
    <rPh sb="0" eb="2">
      <t>シュウニュウ</t>
    </rPh>
    <rPh sb="2" eb="4">
      <t>シュベツ</t>
    </rPh>
    <phoneticPr fontId="2"/>
  </si>
  <si>
    <t>収入金額2</t>
    <rPh sb="0" eb="4">
      <t>シュウニュウキンガク</t>
    </rPh>
    <phoneticPr fontId="2"/>
  </si>
  <si>
    <t>家計支持者の単身赴任等に係る支出</t>
    <rPh sb="0" eb="2">
      <t>カケイ</t>
    </rPh>
    <rPh sb="2" eb="5">
      <t>シジシャ</t>
    </rPh>
    <rPh sb="6" eb="10">
      <t>タンシンフニン</t>
    </rPh>
    <rPh sb="10" eb="11">
      <t>トウ</t>
    </rPh>
    <rPh sb="12" eb="13">
      <t>カカ</t>
    </rPh>
    <rPh sb="14" eb="16">
      <t>シシュツ</t>
    </rPh>
    <phoneticPr fontId="2"/>
  </si>
  <si>
    <t>続柄3</t>
    <rPh sb="0" eb="2">
      <t>ツヅキガラ</t>
    </rPh>
    <phoneticPr fontId="2"/>
  </si>
  <si>
    <t>収入種別3</t>
    <rPh sb="0" eb="2">
      <t>シュウニュウ</t>
    </rPh>
    <rPh sb="2" eb="4">
      <t>シュベツ</t>
    </rPh>
    <phoneticPr fontId="2"/>
  </si>
  <si>
    <t>収入金額3</t>
    <rPh sb="0" eb="4">
      <t>シュウニュウキンガク</t>
    </rPh>
    <phoneticPr fontId="2"/>
  </si>
  <si>
    <t>続柄4</t>
    <rPh sb="0" eb="2">
      <t>ツヅキガラ</t>
    </rPh>
    <phoneticPr fontId="2"/>
  </si>
  <si>
    <t>収入種別4</t>
    <rPh sb="0" eb="2">
      <t>シュウニュウ</t>
    </rPh>
    <rPh sb="2" eb="4">
      <t>シュベツ</t>
    </rPh>
    <phoneticPr fontId="2"/>
  </si>
  <si>
    <t>収入金額4</t>
    <rPh sb="0" eb="4">
      <t>シュウニュウキンガク</t>
    </rPh>
    <phoneticPr fontId="2"/>
  </si>
  <si>
    <t>風水害等の被害額</t>
    <rPh sb="0" eb="4">
      <t>フウスイガイトウ</t>
    </rPh>
    <rPh sb="5" eb="7">
      <t>ヒガイ</t>
    </rPh>
    <rPh sb="7" eb="8">
      <t>ガク</t>
    </rPh>
    <phoneticPr fontId="2"/>
  </si>
  <si>
    <t>続柄5</t>
    <rPh sb="0" eb="2">
      <t>ツヅキガラ</t>
    </rPh>
    <phoneticPr fontId="2"/>
  </si>
  <si>
    <t>収入種別5</t>
    <rPh sb="0" eb="2">
      <t>シュウニュウ</t>
    </rPh>
    <rPh sb="2" eb="4">
      <t>シュベツ</t>
    </rPh>
    <phoneticPr fontId="2"/>
  </si>
  <si>
    <t>収入金額5</t>
    <rPh sb="0" eb="4">
      <t>シュウニュウキンガク</t>
    </rPh>
    <phoneticPr fontId="2"/>
  </si>
  <si>
    <t>障害者数</t>
    <rPh sb="0" eb="2">
      <t>ショウガイ</t>
    </rPh>
    <rPh sb="2" eb="3">
      <t>シャ</t>
    </rPh>
    <rPh sb="3" eb="4">
      <t>スウ</t>
    </rPh>
    <phoneticPr fontId="2"/>
  </si>
  <si>
    <t>続柄6</t>
    <rPh sb="0" eb="2">
      <t>ツヅキガラ</t>
    </rPh>
    <phoneticPr fontId="2"/>
  </si>
  <si>
    <t>収入種別6</t>
    <rPh sb="0" eb="2">
      <t>シュウニュウ</t>
    </rPh>
    <rPh sb="2" eb="4">
      <t>シュベツ</t>
    </rPh>
    <phoneticPr fontId="2"/>
  </si>
  <si>
    <t>収入金額6</t>
    <rPh sb="0" eb="4">
      <t>シュウニュウキンガク</t>
    </rPh>
    <phoneticPr fontId="2"/>
  </si>
  <si>
    <t>就学者1</t>
    <rPh sb="0" eb="3">
      <t>シュウガクシャ</t>
    </rPh>
    <phoneticPr fontId="2"/>
  </si>
  <si>
    <t>通学区分1</t>
    <rPh sb="0" eb="4">
      <t>ツウガククブン</t>
    </rPh>
    <phoneticPr fontId="2"/>
  </si>
  <si>
    <t>設置区分1</t>
    <rPh sb="0" eb="2">
      <t>セッチ</t>
    </rPh>
    <rPh sb="2" eb="4">
      <t>クブン</t>
    </rPh>
    <phoneticPr fontId="2"/>
  </si>
  <si>
    <t>学校区分1</t>
    <rPh sb="0" eb="4">
      <t>ガッコウクブン</t>
    </rPh>
    <phoneticPr fontId="2"/>
  </si>
  <si>
    <t>学年1</t>
    <rPh sb="0" eb="2">
      <t>ガクネン</t>
    </rPh>
    <phoneticPr fontId="2"/>
  </si>
  <si>
    <t>就学者2</t>
    <rPh sb="0" eb="3">
      <t>シュウガクシャ</t>
    </rPh>
    <phoneticPr fontId="2"/>
  </si>
  <si>
    <t>通学区分2</t>
    <rPh sb="0" eb="4">
      <t>ツウガククブン</t>
    </rPh>
    <phoneticPr fontId="2"/>
  </si>
  <si>
    <t>設置区分2</t>
    <rPh sb="0" eb="2">
      <t>セッチ</t>
    </rPh>
    <rPh sb="2" eb="4">
      <t>クブン</t>
    </rPh>
    <phoneticPr fontId="2"/>
  </si>
  <si>
    <t>学校区分2</t>
    <rPh sb="0" eb="4">
      <t>ガッコウクブン</t>
    </rPh>
    <phoneticPr fontId="2"/>
  </si>
  <si>
    <t>学年2</t>
    <rPh sb="0" eb="2">
      <t>ガクネン</t>
    </rPh>
    <phoneticPr fontId="2"/>
  </si>
  <si>
    <t>就学者3</t>
    <rPh sb="0" eb="3">
      <t>シュウガクシャ</t>
    </rPh>
    <phoneticPr fontId="2"/>
  </si>
  <si>
    <t>通学区分3</t>
    <rPh sb="0" eb="4">
      <t>ツウガククブン</t>
    </rPh>
    <phoneticPr fontId="2"/>
  </si>
  <si>
    <t>設置区分3</t>
    <rPh sb="0" eb="2">
      <t>セッチ</t>
    </rPh>
    <rPh sb="2" eb="4">
      <t>クブン</t>
    </rPh>
    <phoneticPr fontId="2"/>
  </si>
  <si>
    <t>学校区分3</t>
    <rPh sb="0" eb="4">
      <t>ガッコウクブン</t>
    </rPh>
    <phoneticPr fontId="2"/>
  </si>
  <si>
    <t>学年3</t>
    <rPh sb="0" eb="2">
      <t>ガクネン</t>
    </rPh>
    <phoneticPr fontId="2"/>
  </si>
  <si>
    <t>就学者4</t>
    <rPh sb="0" eb="3">
      <t>シュウガクシャ</t>
    </rPh>
    <phoneticPr fontId="2"/>
  </si>
  <si>
    <t>通学区分4</t>
    <rPh sb="0" eb="4">
      <t>ツウガククブン</t>
    </rPh>
    <phoneticPr fontId="2"/>
  </si>
  <si>
    <t>設置区分4</t>
    <rPh sb="0" eb="2">
      <t>セッチ</t>
    </rPh>
    <rPh sb="2" eb="4">
      <t>クブン</t>
    </rPh>
    <phoneticPr fontId="2"/>
  </si>
  <si>
    <t>学校区分4</t>
    <rPh sb="0" eb="4">
      <t>ガッコウクブン</t>
    </rPh>
    <phoneticPr fontId="2"/>
  </si>
  <si>
    <t>学年4</t>
    <rPh sb="0" eb="2">
      <t>ガクネン</t>
    </rPh>
    <phoneticPr fontId="2"/>
  </si>
  <si>
    <t>就学者5</t>
    <rPh sb="0" eb="3">
      <t>シュウガクシャ</t>
    </rPh>
    <phoneticPr fontId="2"/>
  </si>
  <si>
    <t>通学区分5</t>
    <rPh sb="0" eb="4">
      <t>ツウガククブン</t>
    </rPh>
    <phoneticPr fontId="2"/>
  </si>
  <si>
    <t>設置区分5</t>
    <rPh sb="0" eb="2">
      <t>セッチ</t>
    </rPh>
    <rPh sb="2" eb="4">
      <t>クブン</t>
    </rPh>
    <phoneticPr fontId="2"/>
  </si>
  <si>
    <t>学校区分5</t>
    <rPh sb="0" eb="4">
      <t>ガッコウクブン</t>
    </rPh>
    <phoneticPr fontId="2"/>
  </si>
  <si>
    <t>学年5</t>
    <rPh sb="0" eb="2">
      <t>ガクネン</t>
    </rPh>
    <phoneticPr fontId="2"/>
  </si>
  <si>
    <t>就学者6</t>
    <rPh sb="0" eb="3">
      <t>シュウガクシャ</t>
    </rPh>
    <phoneticPr fontId="2"/>
  </si>
  <si>
    <t>通学区分6</t>
    <rPh sb="0" eb="4">
      <t>ツウガククブン</t>
    </rPh>
    <phoneticPr fontId="2"/>
  </si>
  <si>
    <t>設置区分6</t>
    <rPh sb="0" eb="2">
      <t>セッチ</t>
    </rPh>
    <rPh sb="2" eb="4">
      <t>クブン</t>
    </rPh>
    <phoneticPr fontId="2"/>
  </si>
  <si>
    <t>学校区分6</t>
    <rPh sb="0" eb="4">
      <t>ガッコウクブン</t>
    </rPh>
    <phoneticPr fontId="2"/>
  </si>
  <si>
    <t>学年6</t>
    <rPh sb="0" eb="2">
      <t>ガクネン</t>
    </rPh>
    <phoneticPr fontId="2"/>
  </si>
  <si>
    <t>学科・専攻</t>
    <rPh sb="0" eb="2">
      <t>ガッカ</t>
    </rPh>
    <rPh sb="3" eb="5">
      <t>センコウ</t>
    </rPh>
    <phoneticPr fontId="2"/>
  </si>
  <si>
    <t>学年</t>
    <rPh sb="0" eb="2">
      <t>ガクネン</t>
    </rPh>
    <phoneticPr fontId="2"/>
  </si>
  <si>
    <t>前後期区分</t>
    <rPh sb="0" eb="5">
      <t>ゼンコウキクブン</t>
    </rPh>
    <phoneticPr fontId="2"/>
  </si>
  <si>
    <t>特記事項</t>
    <rPh sb="0" eb="4">
      <t>トッキジコウ</t>
    </rPh>
    <phoneticPr fontId="2"/>
  </si>
  <si>
    <t>非該当</t>
  </si>
  <si>
    <t>本人</t>
  </si>
  <si>
    <t>給与</t>
    <rPh sb="0" eb="2">
      <t>キュウヨ</t>
    </rPh>
    <phoneticPr fontId="2"/>
  </si>
  <si>
    <t>学校形態</t>
    <rPh sb="0" eb="2">
      <t>ガッコウ</t>
    </rPh>
    <rPh sb="2" eb="4">
      <t>ケイタイ</t>
    </rPh>
    <phoneticPr fontId="2"/>
  </si>
  <si>
    <t>国・公立</t>
    <rPh sb="0" eb="1">
      <t>クニ</t>
    </rPh>
    <rPh sb="2" eb="4">
      <t>コウリツ</t>
    </rPh>
    <phoneticPr fontId="2"/>
  </si>
  <si>
    <t>私立</t>
    <rPh sb="0" eb="2">
      <t>シリツ</t>
    </rPh>
    <phoneticPr fontId="2"/>
  </si>
  <si>
    <t>学校区分</t>
    <rPh sb="0" eb="4">
      <t>ガッコウクブン</t>
    </rPh>
    <phoneticPr fontId="2"/>
  </si>
  <si>
    <t>小学生</t>
    <rPh sb="0" eb="3">
      <t>ショウガクセイ</t>
    </rPh>
    <phoneticPr fontId="2"/>
  </si>
  <si>
    <t>中学生</t>
    <rPh sb="0" eb="3">
      <t>チュウガクセイ</t>
    </rPh>
    <phoneticPr fontId="2"/>
  </si>
  <si>
    <t>高校生</t>
    <rPh sb="0" eb="2">
      <t>コウコウ</t>
    </rPh>
    <rPh sb="2" eb="3">
      <t>セイ</t>
    </rPh>
    <phoneticPr fontId="2"/>
  </si>
  <si>
    <t>高専学生</t>
    <rPh sb="0" eb="2">
      <t>コウセン</t>
    </rPh>
    <rPh sb="2" eb="4">
      <t>ガクセイ</t>
    </rPh>
    <phoneticPr fontId="2"/>
  </si>
  <si>
    <t>続柄</t>
    <rPh sb="0" eb="2">
      <t>ゾクガラ</t>
    </rPh>
    <phoneticPr fontId="2"/>
  </si>
  <si>
    <t>夫</t>
    <rPh sb="0" eb="1">
      <t>オット</t>
    </rPh>
    <phoneticPr fontId="2"/>
  </si>
  <si>
    <t>妻</t>
    <rPh sb="0" eb="1">
      <t>ツマ</t>
    </rPh>
    <phoneticPr fontId="2"/>
  </si>
  <si>
    <t>臨時所得</t>
    <rPh sb="0" eb="2">
      <t>リンジ</t>
    </rPh>
    <rPh sb="2" eb="4">
      <t>ショトク</t>
    </rPh>
    <phoneticPr fontId="2"/>
  </si>
  <si>
    <t>収入種別</t>
    <rPh sb="0" eb="4">
      <t>シュウニュウシュベツ</t>
    </rPh>
    <phoneticPr fontId="2"/>
  </si>
  <si>
    <t>金額</t>
    <rPh sb="0" eb="2">
      <t>キンガク</t>
    </rPh>
    <phoneticPr fontId="2"/>
  </si>
  <si>
    <t>子</t>
    <rPh sb="0" eb="1">
      <t>コ</t>
    </rPh>
    <phoneticPr fontId="2"/>
  </si>
  <si>
    <t>※2</t>
    <phoneticPr fontId="2"/>
  </si>
  <si>
    <t>※3</t>
    <phoneticPr fontId="2"/>
  </si>
  <si>
    <t>※4</t>
    <phoneticPr fontId="2"/>
  </si>
  <si>
    <r>
      <t xml:space="preserve">受 験 番 号
</t>
    </r>
    <r>
      <rPr>
        <sz val="10"/>
        <color theme="1"/>
        <rFont val="ＭＳ 明朝"/>
        <family val="1"/>
        <charset val="128"/>
      </rPr>
      <t>Examination Number</t>
    </r>
    <rPh sb="0" eb="1">
      <t>ウケ</t>
    </rPh>
    <rPh sb="2" eb="3">
      <t>ゲン</t>
    </rPh>
    <phoneticPr fontId="2"/>
  </si>
  <si>
    <t>受験番号</t>
    <rPh sb="0" eb="2">
      <t>ジュケン</t>
    </rPh>
    <phoneticPr fontId="2"/>
  </si>
  <si>
    <t>希望しない</t>
    <rPh sb="0" eb="2">
      <t>キボウ</t>
    </rPh>
    <phoneticPr fontId="2"/>
  </si>
  <si>
    <t>希望しない do not wish</t>
    <rPh sb="0" eb="2">
      <t>キボウ</t>
    </rPh>
    <phoneticPr fontId="2"/>
  </si>
  <si>
    <t>両方とも希望する I want both</t>
    <phoneticPr fontId="2"/>
  </si>
  <si>
    <t>免除のみ希望する I only want exemption</t>
    <rPh sb="4" eb="6">
      <t>キボウ</t>
    </rPh>
    <phoneticPr fontId="2"/>
  </si>
  <si>
    <r>
      <t xml:space="preserve">入学料免除・徴収猶予申請書
</t>
    </r>
    <r>
      <rPr>
        <b/>
        <sz val="10"/>
        <color theme="1"/>
        <rFont val="ＭＳ 明朝"/>
        <family val="1"/>
        <charset val="128"/>
      </rPr>
      <t>Exemption and Deferral of Admission Fee Application Form</t>
    </r>
    <rPh sb="0" eb="2">
      <t>ニュウガク</t>
    </rPh>
    <rPh sb="2" eb="3">
      <t>リョウ</t>
    </rPh>
    <rPh sb="3" eb="5">
      <t>メンジョ</t>
    </rPh>
    <rPh sb="6" eb="8">
      <t>チョウシュウ</t>
    </rPh>
    <rPh sb="8" eb="10">
      <t>ユウヨ</t>
    </rPh>
    <rPh sb="10" eb="13">
      <t>シンセイショ</t>
    </rPh>
    <phoneticPr fontId="2"/>
  </si>
  <si>
    <r>
      <t xml:space="preserve">入学料免除申請区分
</t>
    </r>
    <r>
      <rPr>
        <sz val="10"/>
        <color theme="1"/>
        <rFont val="ＭＳ 明朝"/>
        <family val="1"/>
        <charset val="128"/>
      </rPr>
      <t>Category of Admission Fee Exemption Application</t>
    </r>
    <rPh sb="0" eb="2">
      <t>ニュウガク</t>
    </rPh>
    <rPh sb="2" eb="3">
      <t>リョウ</t>
    </rPh>
    <rPh sb="3" eb="5">
      <t>メンジョ</t>
    </rPh>
    <rPh sb="5" eb="7">
      <t>シンセイ</t>
    </rPh>
    <rPh sb="7" eb="9">
      <t>クブン</t>
    </rPh>
    <phoneticPr fontId="2"/>
  </si>
  <si>
    <t>専修学校生_高等</t>
    <rPh sb="0" eb="2">
      <t>センシュウ</t>
    </rPh>
    <rPh sb="2" eb="4">
      <t>ガッコウ</t>
    </rPh>
    <rPh sb="4" eb="5">
      <t>セイ</t>
    </rPh>
    <rPh sb="6" eb="8">
      <t>コウトウ</t>
    </rPh>
    <phoneticPr fontId="1"/>
  </si>
  <si>
    <t>専修学校生_専門</t>
    <rPh sb="0" eb="2">
      <t>センシュウ</t>
    </rPh>
    <rPh sb="2" eb="4">
      <t>ガッコウ</t>
    </rPh>
    <rPh sb="4" eb="5">
      <t>セイ</t>
    </rPh>
    <rPh sb="6" eb="8">
      <t>センモン</t>
    </rPh>
    <phoneticPr fontId="1"/>
  </si>
  <si>
    <t>授免一括申請</t>
    <rPh sb="0" eb="1">
      <t>ジュ</t>
    </rPh>
    <rPh sb="1" eb="2">
      <t>メン</t>
    </rPh>
    <rPh sb="2" eb="6">
      <t>イッカツシンセイ</t>
    </rPh>
    <phoneticPr fontId="2"/>
  </si>
  <si>
    <t>入学料免除・徴収猶予を申請する理由及び家庭状況を記入してください。</t>
    <phoneticPr fontId="2"/>
  </si>
  <si>
    <t>Please write down your family situation and the reasons for applying for the exemption and deferral of the admission fee.</t>
    <phoneticPr fontId="2"/>
  </si>
  <si>
    <t>－</t>
    <phoneticPr fontId="2"/>
  </si>
  <si>
    <t>学部</t>
  </si>
  <si>
    <t>学部</t>
    <rPh sb="0" eb="2">
      <t>ガクブ</t>
    </rPh>
    <phoneticPr fontId="2"/>
  </si>
  <si>
    <t>MC</t>
    <phoneticPr fontId="2"/>
  </si>
  <si>
    <t>DC</t>
    <phoneticPr fontId="2"/>
  </si>
  <si>
    <t>（様式3）</t>
    <rPh sb="1" eb="3">
      <t>ヨウシキ</t>
    </rPh>
    <phoneticPr fontId="2"/>
  </si>
  <si>
    <t>種別2</t>
    <rPh sb="0" eb="2">
      <t>シュベツ</t>
    </rPh>
    <phoneticPr fontId="2"/>
  </si>
  <si>
    <t>室蘭工業大学</t>
    <rPh sb="0" eb="2">
      <t>ムロラン</t>
    </rPh>
    <rPh sb="2" eb="4">
      <t>コウギョウ</t>
    </rPh>
    <rPh sb="4" eb="6">
      <t>ダイガク</t>
    </rPh>
    <phoneticPr fontId="2"/>
  </si>
  <si>
    <t>種別1</t>
    <rPh sb="0" eb="2">
      <t>シュベツ</t>
    </rPh>
    <phoneticPr fontId="2"/>
  </si>
  <si>
    <t>室蘭工業大学 MC</t>
    <rPh sb="0" eb="2">
      <t>ムロラン</t>
    </rPh>
    <rPh sb="2" eb="4">
      <t>コウギョウ</t>
    </rPh>
    <rPh sb="4" eb="6">
      <t>ダイガク</t>
    </rPh>
    <phoneticPr fontId="2"/>
  </si>
  <si>
    <t>室蘭工業大学 DC</t>
    <rPh sb="0" eb="2">
      <t>ムロラン</t>
    </rPh>
    <rPh sb="2" eb="4">
      <t>コウギョウ</t>
    </rPh>
    <rPh sb="4" eb="6">
      <t>ダイガク</t>
    </rPh>
    <phoneticPr fontId="2"/>
  </si>
  <si>
    <t>（様式3別紙）</t>
    <rPh sb="1" eb="3">
      <t>ヨウシキ</t>
    </rPh>
    <rPh sb="4" eb="6">
      <t>ベッシ</t>
    </rPh>
    <phoneticPr fontId="2"/>
  </si>
  <si>
    <r>
      <t>1.日本円で送金されている場合　</t>
    </r>
    <r>
      <rPr>
        <sz val="9"/>
        <color theme="1"/>
        <rFont val="ＭＳ 明朝"/>
        <family val="1"/>
        <charset val="128"/>
      </rPr>
      <t>If the funds are remitted in Japanese yen</t>
    </r>
    <phoneticPr fontId="2"/>
  </si>
  <si>
    <r>
      <t>　(1) 毎月送金　</t>
    </r>
    <r>
      <rPr>
        <sz val="9"/>
        <color theme="1"/>
        <rFont val="ＭＳ 明朝"/>
        <family val="1"/>
        <charset val="128"/>
      </rPr>
      <t>remitted on a monthly basis</t>
    </r>
    <rPh sb="5" eb="7">
      <t>マイツキ</t>
    </rPh>
    <rPh sb="7" eb="9">
      <t>ソウキン</t>
    </rPh>
    <phoneticPr fontId="2"/>
  </si>
  <si>
    <t>送金年月日</t>
    <phoneticPr fontId="2"/>
  </si>
  <si>
    <t>金額(円)</t>
    <rPh sb="0" eb="2">
      <t>キンガク</t>
    </rPh>
    <phoneticPr fontId="2"/>
  </si>
  <si>
    <t>記載例</t>
    <phoneticPr fontId="2"/>
  </si>
  <si>
    <t>20**/**/**</t>
    <phoneticPr fontId="2"/>
  </si>
  <si>
    <t>合計</t>
    <rPh sb="0" eb="2">
      <t>ゴウケイ</t>
    </rPh>
    <phoneticPr fontId="2"/>
  </si>
  <si>
    <r>
      <t>　(2) 一定期間分を送金　</t>
    </r>
    <r>
      <rPr>
        <sz val="9"/>
        <color theme="1"/>
        <rFont val="ＭＳ 明朝"/>
        <family val="1"/>
        <charset val="128"/>
      </rPr>
      <t>remittance for a specific period</t>
    </r>
    <rPh sb="5" eb="10">
      <t>イッテイキカンブン</t>
    </rPh>
    <rPh sb="11" eb="13">
      <t>ソウキン</t>
    </rPh>
    <phoneticPr fontId="2"/>
  </si>
  <si>
    <t>送金額(円)</t>
    <phoneticPr fontId="2"/>
  </si>
  <si>
    <t>何か月分</t>
    <rPh sb="0" eb="1">
      <t>ナン</t>
    </rPh>
    <rPh sb="2" eb="4">
      <t>ツキブン</t>
    </rPh>
    <phoneticPr fontId="2"/>
  </si>
  <si>
    <r>
      <t>2.母国通貨で送金されている場合　</t>
    </r>
    <r>
      <rPr>
        <sz val="9"/>
        <color theme="1"/>
        <rFont val="ＭＳ 明朝"/>
        <family val="1"/>
        <charset val="128"/>
      </rPr>
      <t>If the funds are remitted in the sender’s home-country currency</t>
    </r>
    <rPh sb="2" eb="4">
      <t>ボコク</t>
    </rPh>
    <rPh sb="4" eb="6">
      <t>ツウカ</t>
    </rPh>
    <phoneticPr fontId="2"/>
  </si>
  <si>
    <t>母国通貨</t>
    <rPh sb="0" eb="4">
      <t>ボコクツウカ</t>
    </rPh>
    <phoneticPr fontId="2"/>
  </si>
  <si>
    <t>←リストにない場合は、直接入力可</t>
    <rPh sb="7" eb="9">
      <t>バアイ</t>
    </rPh>
    <rPh sb="11" eb="15">
      <t>チョクセツニュウリョク</t>
    </rPh>
    <rPh sb="15" eb="16">
      <t>カ</t>
    </rPh>
    <phoneticPr fontId="2"/>
  </si>
  <si>
    <t>https://wise.com/jp/currency-converter/cny-to-jpy-rate/history</t>
    <phoneticPr fontId="2"/>
  </si>
  <si>
    <t>　(1) 毎月送金</t>
    <rPh sb="5" eb="7">
      <t>マイツキ</t>
    </rPh>
    <rPh sb="7" eb="9">
      <t>ソウキン</t>
    </rPh>
    <phoneticPr fontId="2"/>
  </si>
  <si>
    <t>為替レート</t>
    <rPh sb="0" eb="2">
      <t>カワセ</t>
    </rPh>
    <phoneticPr fontId="2"/>
  </si>
  <si>
    <t>月平均</t>
    <rPh sb="0" eb="1">
      <t>ツキ</t>
    </rPh>
    <rPh sb="1" eb="3">
      <t>ヘイキン</t>
    </rPh>
    <phoneticPr fontId="2"/>
  </si>
  <si>
    <t>-</t>
    <phoneticPr fontId="2"/>
  </si>
  <si>
    <t>　(2) 一定期間分を送金</t>
    <rPh sb="5" eb="10">
      <t>イッテイキカンブン</t>
    </rPh>
    <rPh sb="11" eb="13">
      <t>ソウキン</t>
    </rPh>
    <phoneticPr fontId="2"/>
  </si>
  <si>
    <t>3.その他</t>
    <rPh sb="4" eb="5">
      <t>タ</t>
    </rPh>
    <phoneticPr fontId="2"/>
  </si>
  <si>
    <t>記載例</t>
    <rPh sb="0" eb="3">
      <t>キサイレイ</t>
    </rPh>
    <phoneticPr fontId="2"/>
  </si>
  <si>
    <t>合計金額</t>
    <rPh sb="0" eb="4">
      <t>ゴウケイキンガク</t>
    </rPh>
    <phoneticPr fontId="2"/>
  </si>
  <si>
    <t>直近の状況（予定を含む）を提出資料に基づき記載してください。</t>
    <rPh sb="0" eb="2">
      <t>チョッキン</t>
    </rPh>
    <rPh sb="3" eb="5">
      <t>ジョウキョウ</t>
    </rPh>
    <rPh sb="6" eb="8">
      <t>ヨテイ</t>
    </rPh>
    <rPh sb="9" eb="10">
      <t>フク</t>
    </rPh>
    <rPh sb="13" eb="15">
      <t>テイシュツ</t>
    </rPh>
    <rPh sb="15" eb="17">
      <t>シリョウ</t>
    </rPh>
    <rPh sb="18" eb="19">
      <t>モト</t>
    </rPh>
    <rPh sb="21" eb="23">
      <t>キサイ</t>
    </rPh>
    <phoneticPr fontId="2"/>
  </si>
  <si>
    <t>Please describe the recent situation, including upcoming plans, based on the submitted materials.</t>
    <phoneticPr fontId="2"/>
  </si>
  <si>
    <t>　　　　※為替レートは、下記URLから送金日のレート（予定の場合は資料作成日のレート）を記載してください。</t>
    <rPh sb="5" eb="7">
      <t>カワセ</t>
    </rPh>
    <rPh sb="12" eb="14">
      <t>カキ</t>
    </rPh>
    <phoneticPr fontId="2"/>
  </si>
  <si>
    <t>　　　　　　Please enter the exchange rate for the remittance date (or, for planned remittances, the rate on the document preparation date) 
　　　　　　using the URL below.</t>
    <phoneticPr fontId="2"/>
  </si>
  <si>
    <t>長期療養に係る支出</t>
    <rPh sb="0" eb="2">
      <t>チョウキ</t>
    </rPh>
    <rPh sb="2" eb="4">
      <t>リョウヨウ</t>
    </rPh>
    <rPh sb="5" eb="6">
      <t>カカ</t>
    </rPh>
    <rPh sb="7" eb="9">
      <t>シシュツ</t>
    </rPh>
    <phoneticPr fontId="2"/>
  </si>
  <si>
    <r>
      <t>（本人　</t>
    </r>
    <r>
      <rPr>
        <sz val="10"/>
        <color theme="1"/>
        <rFont val="ＭＳ 明朝"/>
        <family val="1"/>
        <charset val="128"/>
      </rPr>
      <t>Applicant</t>
    </r>
    <r>
      <rPr>
        <sz val="11"/>
        <color theme="1"/>
        <rFont val="ＭＳ 明朝"/>
        <family val="1"/>
        <charset val="128"/>
      </rPr>
      <t xml:space="preserve">）　　　　※必ず本人が記入してください　 </t>
    </r>
    <r>
      <rPr>
        <sz val="10"/>
        <color theme="1"/>
        <rFont val="ＭＳ 明朝"/>
        <family val="1"/>
        <charset val="128"/>
      </rPr>
      <t>The applicant must complete this form.</t>
    </r>
    <phoneticPr fontId="2"/>
  </si>
  <si>
    <r>
      <t xml:space="preserve">家庭状況調書
</t>
    </r>
    <r>
      <rPr>
        <b/>
        <sz val="10"/>
        <color theme="1"/>
        <rFont val="ＭＳ 明朝"/>
        <family val="1"/>
        <charset val="128"/>
      </rPr>
      <t>Family Situation Report</t>
    </r>
    <rPh sb="0" eb="2">
      <t>カテイ</t>
    </rPh>
    <rPh sb="2" eb="4">
      <t>ジョウキョウ</t>
    </rPh>
    <rPh sb="4" eb="6">
      <t>チョウショ</t>
    </rPh>
    <phoneticPr fontId="2"/>
  </si>
  <si>
    <r>
      <t xml:space="preserve">勤務先（就職年月）
</t>
    </r>
    <r>
      <rPr>
        <sz val="10"/>
        <color theme="1"/>
        <rFont val="ＭＳ 明朝"/>
        <family val="1"/>
        <charset val="128"/>
      </rPr>
      <t xml:space="preserve">Place of Employment (Length of Employment) </t>
    </r>
    <rPh sb="0" eb="3">
      <t>キンムサキ</t>
    </rPh>
    <rPh sb="4" eb="8">
      <t>シュウショクネンゲツ</t>
    </rPh>
    <phoneticPr fontId="19"/>
  </si>
  <si>
    <t>Family Members excluding the applicant, students, etc.</t>
    <phoneticPr fontId="2"/>
  </si>
  <si>
    <r>
      <t>入学料免除・徴収猶予の申請について、</t>
    </r>
    <r>
      <rPr>
        <b/>
        <u/>
        <sz val="11"/>
        <color rgb="FFFF0000"/>
        <rFont val="ＭＳ 明朝"/>
        <family val="1"/>
        <charset val="128"/>
      </rPr>
      <t>1か月あたり</t>
    </r>
    <r>
      <rPr>
        <sz val="11"/>
        <color theme="1"/>
        <rFont val="ＭＳ 明朝"/>
        <family val="1"/>
        <charset val="128"/>
      </rPr>
      <t>の収支状況を下記のとおり資料を添えて申告します。</t>
    </r>
    <rPh sb="0" eb="3">
      <t>ニュウガクリョウ</t>
    </rPh>
    <rPh sb="3" eb="5">
      <t>メンジョ</t>
    </rPh>
    <rPh sb="6" eb="8">
      <t>チョウシュウ</t>
    </rPh>
    <rPh sb="8" eb="10">
      <t>ユウヨ</t>
    </rPh>
    <rPh sb="11" eb="13">
      <t>シンセイ</t>
    </rPh>
    <rPh sb="20" eb="21">
      <t>ゲツ</t>
    </rPh>
    <rPh sb="25" eb="29">
      <t>シュウシジョウキョウ</t>
    </rPh>
    <rPh sb="30" eb="32">
      <t>カキ</t>
    </rPh>
    <rPh sb="36" eb="38">
      <t>シリョウ</t>
    </rPh>
    <rPh sb="39" eb="40">
      <t>ソ</t>
    </rPh>
    <rPh sb="42" eb="44">
      <t>シンコク</t>
    </rPh>
    <phoneticPr fontId="2"/>
  </si>
  <si>
    <r>
      <t xml:space="preserve">ここに記入する金額は1か月あたりの収支です。1年あたりの収支を記入していないか確認すること。
</t>
    </r>
    <r>
      <rPr>
        <sz val="8.5"/>
        <color theme="1"/>
        <rFont val="ＭＳ 明朝"/>
        <family val="1"/>
        <charset val="128"/>
      </rPr>
      <t>The amount you enter here is your income and expenses per month; make sure you are not entering your income and expenses per year.</t>
    </r>
    <rPh sb="3" eb="5">
      <t>キニュウ</t>
    </rPh>
    <rPh sb="7" eb="9">
      <t>キンガク</t>
    </rPh>
    <rPh sb="12" eb="13">
      <t>ゲツ</t>
    </rPh>
    <rPh sb="17" eb="19">
      <t>シュウシ</t>
    </rPh>
    <rPh sb="23" eb="24">
      <t>ネン</t>
    </rPh>
    <rPh sb="28" eb="30">
      <t>シュウシ</t>
    </rPh>
    <rPh sb="31" eb="33">
      <t>キニュウ</t>
    </rPh>
    <rPh sb="39" eb="41">
      <t>カクニン</t>
    </rPh>
    <phoneticPr fontId="2"/>
  </si>
  <si>
    <r>
      <t xml:space="preserve">本国からの仕送り
</t>
    </r>
    <r>
      <rPr>
        <sz val="9"/>
        <color theme="1"/>
        <rFont val="ＭＳ 明朝"/>
        <family val="1"/>
        <charset val="128"/>
      </rPr>
      <t>(Remittances from home country)</t>
    </r>
    <rPh sb="0" eb="2">
      <t>ホンゴク</t>
    </rPh>
    <rPh sb="5" eb="7">
      <t>シオク</t>
    </rPh>
    <phoneticPr fontId="2"/>
  </si>
  <si>
    <r>
      <t xml:space="preserve">家族数には本国の父母等は含めないこと。
</t>
    </r>
    <r>
      <rPr>
        <sz val="9"/>
        <color theme="1"/>
        <rFont val="ＭＳ 明朝"/>
        <family val="1"/>
        <charset val="128"/>
      </rPr>
      <t>The number of family members should not include parents living in your home country.</t>
    </r>
    <rPh sb="0" eb="3">
      <t>カゾクスウ</t>
    </rPh>
    <rPh sb="5" eb="7">
      <t>ホンゴク</t>
    </rPh>
    <rPh sb="8" eb="10">
      <t>チチハハ</t>
    </rPh>
    <rPh sb="10" eb="11">
      <t>トウ</t>
    </rPh>
    <rPh sb="12" eb="13">
      <t>フク</t>
    </rPh>
    <phoneticPr fontId="2"/>
  </si>
  <si>
    <r>
      <t xml:space="preserve">収支状況は、本人を含む家族数に応じた金額を記入すること。
</t>
    </r>
    <r>
      <rPr>
        <sz val="9"/>
        <color theme="1"/>
        <rFont val="ＭＳ 明朝"/>
        <family val="1"/>
        <charset val="128"/>
      </rPr>
      <t>The amount of income and expenditure should be entered according to the number of family members including the applicant.</t>
    </r>
    <rPh sb="0" eb="4">
      <t>シュウシジョウキョウ</t>
    </rPh>
    <rPh sb="6" eb="8">
      <t>ホンニン</t>
    </rPh>
    <rPh sb="9" eb="10">
      <t>フク</t>
    </rPh>
    <rPh sb="11" eb="14">
      <t>カゾクスウ</t>
    </rPh>
    <rPh sb="15" eb="16">
      <t>オウ</t>
    </rPh>
    <rPh sb="18" eb="20">
      <t>キンガク</t>
    </rPh>
    <rPh sb="21" eb="23">
      <t>キニュウ</t>
    </rPh>
    <phoneticPr fontId="2"/>
  </si>
  <si>
    <r>
      <t xml:space="preserve">本国からの仕送り
</t>
    </r>
    <r>
      <rPr>
        <b/>
        <sz val="11"/>
        <color theme="1"/>
        <rFont val="ＭＳ 明朝"/>
        <family val="1"/>
        <charset val="128"/>
      </rPr>
      <t>Remittances from home country</t>
    </r>
    <phoneticPr fontId="2"/>
  </si>
  <si>
    <t>生活費の一部は、親のクレジットカードで支払っている
3月分：6100元×23.50円(3月31日レート)＝143,350円</t>
    <rPh sb="0" eb="3">
      <t>セイカツヒ</t>
    </rPh>
    <rPh sb="4" eb="6">
      <t>イチブ</t>
    </rPh>
    <rPh sb="27" eb="29">
      <t>ガツブン</t>
    </rPh>
    <rPh sb="34" eb="35">
      <t>ゲン</t>
    </rPh>
    <rPh sb="41" eb="42">
      <t>エン</t>
    </rPh>
    <rPh sb="44" eb="45">
      <t>ガツ</t>
    </rPh>
    <rPh sb="47" eb="48">
      <t>ニチ</t>
    </rPh>
    <rPh sb="60" eb="61">
      <t>エン</t>
    </rPh>
    <phoneticPr fontId="2"/>
  </si>
  <si>
    <r>
      <t xml:space="preserve">収支状況報告書
</t>
    </r>
    <r>
      <rPr>
        <b/>
        <sz val="11"/>
        <color theme="1"/>
        <rFont val="ＭＳ 明朝"/>
        <family val="1"/>
        <charset val="128"/>
      </rPr>
      <t>Income and Expenditure Report</t>
    </r>
    <rPh sb="0" eb="4">
      <t>シュウシジョウキョウ</t>
    </rPh>
    <rPh sb="4" eb="7">
      <t>ホウコクショ</t>
    </rPh>
    <phoneticPr fontId="2"/>
  </si>
  <si>
    <r>
      <t xml:space="preserve">家族数
</t>
    </r>
    <r>
      <rPr>
        <sz val="9"/>
        <color theme="1"/>
        <rFont val="ＭＳ 明朝"/>
        <family val="1"/>
        <charset val="128"/>
      </rPr>
      <t>Number of family members</t>
    </r>
    <rPh sb="0" eb="2">
      <t>カゾク</t>
    </rPh>
    <rPh sb="2" eb="3">
      <t>スウ</t>
    </rPh>
    <phoneticPr fontId="2"/>
  </si>
  <si>
    <r>
      <t xml:space="preserve">(本人+日本に在住する配偶者や子供)
</t>
    </r>
    <r>
      <rPr>
        <sz val="9"/>
        <color theme="1"/>
        <rFont val="ＭＳ 明朝"/>
        <family val="1"/>
        <charset val="128"/>
      </rPr>
      <t>Number of family members, including the applicant and any spouse or children residing in Japan</t>
    </r>
    <rPh sb="1" eb="3">
      <t>ホンニン</t>
    </rPh>
    <rPh sb="4" eb="6">
      <t>ニホン</t>
    </rPh>
    <rPh sb="7" eb="9">
      <t>ザイジュウ</t>
    </rPh>
    <rPh sb="11" eb="14">
      <t>ハイグウシャ</t>
    </rPh>
    <rPh sb="15" eb="17">
      <t>コドモ</t>
    </rPh>
    <phoneticPr fontId="2"/>
  </si>
  <si>
    <t>家族</t>
    <rPh sb="0" eb="2">
      <t>カゾク</t>
    </rPh>
    <phoneticPr fontId="19"/>
  </si>
  <si>
    <t>Family Members</t>
    <phoneticPr fontId="2"/>
  </si>
  <si>
    <t>徴収猶予のみ payment deferral only</t>
    <phoneticPr fontId="2"/>
  </si>
  <si>
    <t>徴収猶予のみ希望する I only want payment deferral</t>
    <phoneticPr fontId="2"/>
  </si>
  <si>
    <r>
      <t xml:space="preserve">受験番号
</t>
    </r>
    <r>
      <rPr>
        <sz val="8"/>
        <color theme="1"/>
        <rFont val="ＭＳ 明朝"/>
        <family val="1"/>
        <charset val="128"/>
      </rPr>
      <t>Examination Number</t>
    </r>
    <rPh sb="0" eb="2">
      <t>ジュケン</t>
    </rPh>
    <rPh sb="2" eb="4">
      <t>バンゴウ</t>
    </rPh>
    <phoneticPr fontId="2"/>
  </si>
  <si>
    <r>
      <t xml:space="preserve">学科・専攻名
</t>
    </r>
    <r>
      <rPr>
        <sz val="10"/>
        <color theme="1"/>
        <rFont val="ＭＳ 明朝"/>
        <family val="1"/>
        <charset val="128"/>
      </rPr>
      <t>Department / Major</t>
    </r>
    <phoneticPr fontId="2"/>
  </si>
  <si>
    <r>
      <t xml:space="preserve">光熱水費
</t>
    </r>
    <r>
      <rPr>
        <sz val="9"/>
        <color theme="1"/>
        <rFont val="ＭＳ 明朝"/>
        <family val="1"/>
        <charset val="128"/>
      </rPr>
      <t>(Utility costs)</t>
    </r>
    <rPh sb="0" eb="4">
      <t>コウネツスイヒ</t>
    </rPh>
    <phoneticPr fontId="2"/>
  </si>
  <si>
    <r>
      <t xml:space="preserve">携帯電話料金
</t>
    </r>
    <r>
      <rPr>
        <sz val="9"/>
        <color theme="1"/>
        <rFont val="ＭＳ 明朝"/>
        <family val="1"/>
        <charset val="128"/>
      </rPr>
      <t>(Mobile phone charges)</t>
    </r>
    <rPh sb="0" eb="4">
      <t>ケイタイデンワ</t>
    </rPh>
    <rPh sb="4" eb="6">
      <t>リョウキン</t>
    </rPh>
    <phoneticPr fontId="2"/>
  </si>
  <si>
    <t>英訳</t>
    <rPh sb="0" eb="2">
      <t>エイヤク</t>
    </rPh>
    <phoneticPr fontId="2"/>
  </si>
  <si>
    <t>後期</t>
  </si>
  <si>
    <r>
      <t>※Yesの場合、以下の記入は不要です。　</t>
    </r>
    <r>
      <rPr>
        <b/>
        <sz val="9"/>
        <color rgb="FFC00000"/>
        <rFont val="ＭＳ 明朝"/>
        <family val="1"/>
        <charset val="128"/>
      </rPr>
      <t>If “Yes,” no entry is required below.</t>
    </r>
    <rPh sb="5" eb="7">
      <t>バアイ</t>
    </rPh>
    <rPh sb="8" eb="10">
      <t>イカ</t>
    </rPh>
    <rPh sb="11" eb="13">
      <t>キニュウ</t>
    </rPh>
    <rPh sb="14" eb="16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</si>
</sst>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37">
    <font>
      <sz val="11"/>
      <color theme="1"/>
      <name val="游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u/>
      <sz val="11"/>
      <color rgb="FFFF0000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0"/>
      <color indexed="37"/>
      <name val="MS P ゴシック"/>
      <family val="3"/>
      <charset val="128"/>
    </font>
    <font>
      <sz val="11"/>
      <color indexed="37"/>
      <name val="MS P ゴシック"/>
      <family val="3"/>
      <charset val="128"/>
    </font>
    <font>
      <u/>
      <sz val="11"/>
      <color indexed="37"/>
      <name val="MS P ゴシック"/>
      <family val="3"/>
      <charset val="128"/>
    </font>
    <font>
      <b/>
      <sz val="10"/>
      <color indexed="39"/>
      <name val="MS P ゴシック"/>
      <family val="3"/>
      <charset val="128"/>
    </font>
    <font>
      <b/>
      <sz val="11"/>
      <color indexed="39"/>
      <name val="MS P ゴシック"/>
      <family val="3"/>
      <charset val="128"/>
    </font>
    <font>
      <sz val="6"/>
      <name val="ＭＳ Ｐゴシック"/>
      <family val="2"/>
      <charset val="128"/>
    </font>
    <font>
      <sz val="9"/>
      <color theme="0"/>
      <name val="ＭＳ 明朝"/>
      <family val="1"/>
      <charset val="128"/>
    </font>
    <font>
      <b/>
      <i/>
      <sz val="11"/>
      <color rgb="FFFF0000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u/>
      <sz val="10"/>
      <color indexed="37"/>
      <name val="MS P ゴシック"/>
      <family val="3"/>
      <charset val="128"/>
    </font>
    <font>
      <b/>
      <sz val="11"/>
      <color rgb="FFFF0000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rgb="FF0033CC"/>
      <name val="ＭＳ 明朝"/>
      <family val="1"/>
      <charset val="128"/>
    </font>
    <font>
      <i/>
      <sz val="11"/>
      <color rgb="FF0033CC"/>
      <name val="ＭＳ 明朝"/>
      <family val="1"/>
      <charset val="128"/>
    </font>
    <font>
      <i/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11"/>
      <color rgb="FFC00000"/>
      <name val="ＭＳ 明朝"/>
      <family val="1"/>
      <charset val="128"/>
    </font>
    <font>
      <b/>
      <sz val="9"/>
      <color rgb="FFC0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9" fillId="0" borderId="1" xfId="0" applyFont="1" applyBorder="1">
      <alignment vertical="center"/>
    </xf>
    <xf numFmtId="0" fontId="20" fillId="2" borderId="1" xfId="0" applyFont="1" applyFill="1" applyBorder="1" applyAlignment="1">
      <alignment horizontal="center" vertical="center"/>
    </xf>
    <xf numFmtId="0" fontId="5" fillId="3" borderId="5" xfId="0" applyFont="1" applyFill="1" applyBorder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8" xfId="0" applyFont="1" applyFill="1" applyBorder="1" applyAlignment="1" applyProtection="1">
      <alignment horizontal="center" vertical="center" wrapText="1"/>
      <protection locked="0"/>
    </xf>
    <xf numFmtId="0" fontId="5" fillId="3" borderId="20" xfId="0" applyFont="1" applyFill="1" applyBorder="1" applyAlignment="1" applyProtection="1">
      <alignment vertical="center" wrapText="1"/>
      <protection locked="0"/>
    </xf>
    <xf numFmtId="0" fontId="24" fillId="0" borderId="1" xfId="0" applyFont="1" applyBorder="1">
      <alignment vertical="center"/>
    </xf>
    <xf numFmtId="176" fontId="24" fillId="4" borderId="1" xfId="0" applyNumberFormat="1" applyFont="1" applyFill="1" applyBorder="1">
      <alignment vertical="center"/>
    </xf>
    <xf numFmtId="0" fontId="24" fillId="4" borderId="1" xfId="0" applyFont="1" applyFill="1" applyBorder="1">
      <alignment vertical="center"/>
    </xf>
    <xf numFmtId="176" fontId="24" fillId="4" borderId="25" xfId="0" applyNumberFormat="1" applyFont="1" applyFill="1" applyBorder="1">
      <alignment vertical="center"/>
    </xf>
    <xf numFmtId="0" fontId="4" fillId="0" borderId="0" xfId="0" applyFont="1" applyAlignment="1">
      <alignment horizontal="right" vertical="center"/>
    </xf>
    <xf numFmtId="0" fontId="5" fillId="0" borderId="4" xfId="0" applyFont="1" applyBorder="1" applyAlignment="1">
      <alignment vertical="center" wrapText="1"/>
    </xf>
    <xf numFmtId="176" fontId="6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38" fontId="21" fillId="0" borderId="0" xfId="1" applyFont="1" applyFill="1" applyBorder="1" applyAlignment="1" applyProtection="1">
      <alignment vertical="center"/>
    </xf>
    <xf numFmtId="38" fontId="5" fillId="0" borderId="0" xfId="1" applyFont="1" applyFill="1" applyBorder="1" applyAlignment="1" applyProtection="1">
      <alignment vertical="center"/>
    </xf>
    <xf numFmtId="0" fontId="5" fillId="0" borderId="0" xfId="0" applyFont="1" applyAlignment="1">
      <alignment horizontal="right" vertical="center"/>
    </xf>
    <xf numFmtId="0" fontId="25" fillId="5" borderId="1" xfId="0" applyFont="1" applyFill="1" applyBorder="1">
      <alignment vertical="center"/>
    </xf>
    <xf numFmtId="0" fontId="25" fillId="0" borderId="0" xfId="0" applyFont="1">
      <alignment vertical="center"/>
    </xf>
    <xf numFmtId="38" fontId="25" fillId="5" borderId="1" xfId="0" applyNumberFormat="1" applyFont="1" applyFill="1" applyBorder="1" applyAlignment="1">
      <alignment horizontal="center" vertical="center"/>
    </xf>
    <xf numFmtId="38" fontId="25" fillId="0" borderId="1" xfId="0" applyNumberFormat="1" applyFont="1" applyBorder="1">
      <alignment vertical="center"/>
    </xf>
    <xf numFmtId="0" fontId="25" fillId="0" borderId="1" xfId="0" applyFont="1" applyBorder="1">
      <alignment vertical="center"/>
    </xf>
    <xf numFmtId="0" fontId="25" fillId="5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 applyProtection="1">
      <alignment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/>
    </xf>
    <xf numFmtId="0" fontId="28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>
      <alignment vertical="center" wrapText="1"/>
    </xf>
    <xf numFmtId="0" fontId="30" fillId="0" borderId="0" xfId="0" applyFont="1">
      <alignment vertical="center"/>
    </xf>
    <xf numFmtId="0" fontId="31" fillId="0" borderId="0" xfId="0" applyFont="1" applyAlignment="1">
      <alignment horizontal="right" vertical="center"/>
    </xf>
    <xf numFmtId="14" fontId="31" fillId="4" borderId="2" xfId="0" applyNumberFormat="1" applyFont="1" applyFill="1" applyBorder="1" applyAlignment="1">
      <alignment horizontal="center" vertical="center"/>
    </xf>
    <xf numFmtId="38" fontId="31" fillId="4" borderId="1" xfId="1" applyFont="1" applyFill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/>
    </xf>
    <xf numFmtId="0" fontId="32" fillId="0" borderId="0" xfId="0" applyFont="1">
      <alignment vertical="center"/>
    </xf>
    <xf numFmtId="0" fontId="29" fillId="0" borderId="0" xfId="3">
      <alignment vertical="center"/>
    </xf>
    <xf numFmtId="0" fontId="5" fillId="0" borderId="1" xfId="0" applyFont="1" applyBorder="1" applyAlignment="1">
      <alignment horizontal="center" vertical="center" shrinkToFit="1"/>
    </xf>
    <xf numFmtId="40" fontId="31" fillId="4" borderId="1" xfId="1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31" fillId="4" borderId="35" xfId="0" applyFont="1" applyFill="1" applyBorder="1" applyAlignment="1">
      <alignment horizontal="center" vertical="center"/>
    </xf>
    <xf numFmtId="38" fontId="31" fillId="4" borderId="35" xfId="1" applyFont="1" applyFill="1" applyBorder="1">
      <alignment vertical="center"/>
    </xf>
    <xf numFmtId="0" fontId="33" fillId="0" borderId="35" xfId="0" applyFont="1" applyBorder="1" applyAlignment="1">
      <alignment horizontal="center" vertical="center"/>
    </xf>
    <xf numFmtId="0" fontId="26" fillId="0" borderId="0" xfId="0" applyFont="1">
      <alignment vertical="center"/>
    </xf>
    <xf numFmtId="14" fontId="5" fillId="3" borderId="2" xfId="0" applyNumberFormat="1" applyFont="1" applyFill="1" applyBorder="1" applyAlignment="1" applyProtection="1">
      <alignment horizontal="center" vertical="center"/>
      <protection locked="0"/>
    </xf>
    <xf numFmtId="38" fontId="5" fillId="3" borderId="1" xfId="1" applyFont="1" applyFill="1" applyBorder="1" applyAlignment="1" applyProtection="1">
      <alignment horizontal="center" vertical="center"/>
      <protection locked="0"/>
    </xf>
    <xf numFmtId="14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Protection="1">
      <alignment vertical="center"/>
      <protection locked="0"/>
    </xf>
    <xf numFmtId="38" fontId="33" fillId="3" borderId="35" xfId="1" applyFont="1" applyFill="1" applyBorder="1" applyProtection="1">
      <alignment vertical="center"/>
      <protection locked="0"/>
    </xf>
    <xf numFmtId="0" fontId="3" fillId="0" borderId="0" xfId="0" applyFont="1">
      <alignment vertical="center"/>
    </xf>
    <xf numFmtId="0" fontId="34" fillId="0" borderId="0" xfId="0" applyFont="1">
      <alignment vertical="center"/>
    </xf>
    <xf numFmtId="0" fontId="5" fillId="3" borderId="2" xfId="0" applyFont="1" applyFill="1" applyBorder="1" applyAlignment="1" applyProtection="1">
      <alignment vertical="center" wrapText="1"/>
      <protection locked="0"/>
    </xf>
    <xf numFmtId="0" fontId="5" fillId="3" borderId="3" xfId="0" applyFont="1" applyFill="1" applyBorder="1" applyAlignment="1" applyProtection="1">
      <alignment vertical="center" wrapText="1"/>
      <protection locked="0"/>
    </xf>
    <xf numFmtId="0" fontId="5" fillId="3" borderId="4" xfId="0" applyFont="1" applyFill="1" applyBorder="1" applyAlignment="1" applyProtection="1">
      <alignment vertical="center" wrapText="1"/>
      <protection locked="0"/>
    </xf>
    <xf numFmtId="176" fontId="6" fillId="3" borderId="0" xfId="0" applyNumberFormat="1" applyFont="1" applyFill="1" applyAlignment="1" applyProtection="1">
      <alignment horizontal="right" vertical="center"/>
      <protection locked="0"/>
    </xf>
    <xf numFmtId="0" fontId="5" fillId="0" borderId="2" xfId="0" applyFont="1" applyBorder="1" applyAlignment="1">
      <alignment horizontal="distributed" vertical="center" wrapText="1" indent="2"/>
    </xf>
    <xf numFmtId="0" fontId="5" fillId="0" borderId="4" xfId="0" applyFont="1" applyBorder="1" applyAlignment="1">
      <alignment horizontal="distributed" vertical="center" wrapText="1" indent="2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left" vertical="center" indent="1"/>
      <protection locked="0"/>
    </xf>
    <xf numFmtId="0" fontId="5" fillId="3" borderId="3" xfId="0" applyFont="1" applyFill="1" applyBorder="1" applyAlignment="1" applyProtection="1">
      <alignment horizontal="left" vertical="center" indent="1"/>
      <protection locked="0"/>
    </xf>
    <xf numFmtId="0" fontId="5" fillId="3" borderId="4" xfId="0" applyFont="1" applyFill="1" applyBorder="1" applyAlignment="1" applyProtection="1">
      <alignment horizontal="left" vertical="center" indent="1"/>
      <protection locked="0"/>
    </xf>
    <xf numFmtId="0" fontId="5" fillId="0" borderId="1" xfId="0" applyFont="1" applyBorder="1" applyAlignment="1">
      <alignment horizontal="center" vertical="center" wrapText="1"/>
    </xf>
    <xf numFmtId="0" fontId="23" fillId="0" borderId="34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3" borderId="2" xfId="0" applyFont="1" applyFill="1" applyBorder="1" applyAlignment="1" applyProtection="1">
      <alignment horizontal="right" vertical="center"/>
      <protection locked="0"/>
    </xf>
    <xf numFmtId="0" fontId="5" fillId="3" borderId="3" xfId="0" applyFont="1" applyFill="1" applyBorder="1" applyAlignment="1" applyProtection="1">
      <alignment horizontal="right" vertical="center"/>
      <protection locked="0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shrinkToFit="1"/>
      <protection locked="0"/>
    </xf>
    <xf numFmtId="0" fontId="5" fillId="3" borderId="4" xfId="0" applyFont="1" applyFill="1" applyBorder="1" applyAlignment="1" applyProtection="1">
      <alignment horizontal="center" vertical="center" shrinkToFit="1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 applyProtection="1">
      <alignment vertical="center" wrapText="1"/>
      <protection locked="0"/>
    </xf>
    <xf numFmtId="0" fontId="5" fillId="3" borderId="2" xfId="0" applyFont="1" applyFill="1" applyBorder="1" applyProtection="1">
      <alignment vertical="center"/>
      <protection locked="0"/>
    </xf>
    <xf numFmtId="0" fontId="5" fillId="3" borderId="4" xfId="0" applyFont="1" applyFill="1" applyBorder="1" applyProtection="1">
      <alignment vertical="center"/>
      <protection locked="0"/>
    </xf>
    <xf numFmtId="0" fontId="5" fillId="0" borderId="2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textRotation="180"/>
    </xf>
    <xf numFmtId="0" fontId="0" fillId="0" borderId="1" xfId="0" applyBorder="1" applyAlignment="1">
      <alignment horizontal="center" vertical="center" textRotation="180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5" fillId="0" borderId="1" xfId="0" applyFont="1" applyBorder="1" applyAlignment="1">
      <alignment vertical="center" textRotation="255" wrapText="1"/>
    </xf>
    <xf numFmtId="0" fontId="0" fillId="0" borderId="1" xfId="0" applyBorder="1" applyAlignment="1">
      <alignment vertical="center" textRotation="255" wrapText="1"/>
    </xf>
    <xf numFmtId="0" fontId="5" fillId="0" borderId="1" xfId="0" applyFont="1" applyBorder="1" applyAlignment="1">
      <alignment horizontal="center" vertical="center" textRotation="180" wrapText="1"/>
    </xf>
    <xf numFmtId="0" fontId="0" fillId="0" borderId="1" xfId="0" applyBorder="1" applyAlignment="1">
      <alignment horizontal="center" vertical="center" textRotation="180" wrapText="1"/>
    </xf>
    <xf numFmtId="0" fontId="5" fillId="0" borderId="2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distributed" vertical="center" wrapText="1" indent="2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38" fontId="5" fillId="3" borderId="2" xfId="1" applyFont="1" applyFill="1" applyBorder="1" applyAlignment="1" applyProtection="1">
      <alignment vertical="center"/>
      <protection locked="0"/>
    </xf>
    <xf numFmtId="38" fontId="5" fillId="3" borderId="3" xfId="1" applyFont="1" applyFill="1" applyBorder="1" applyAlignment="1" applyProtection="1">
      <alignment vertical="center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38" fontId="5" fillId="3" borderId="15" xfId="1" applyFont="1" applyFill="1" applyBorder="1" applyAlignment="1" applyProtection="1">
      <alignment vertical="center"/>
      <protection locked="0"/>
    </xf>
    <xf numFmtId="38" fontId="5" fillId="3" borderId="16" xfId="1" applyFont="1" applyFill="1" applyBorder="1" applyAlignment="1" applyProtection="1">
      <alignment vertical="center"/>
      <protection locked="0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38" fontId="5" fillId="0" borderId="28" xfId="1" applyFont="1" applyFill="1" applyBorder="1" applyAlignment="1" applyProtection="1">
      <alignment vertical="center"/>
    </xf>
    <xf numFmtId="38" fontId="5" fillId="0" borderId="29" xfId="1" applyFont="1" applyFill="1" applyBorder="1" applyAlignment="1" applyProtection="1">
      <alignment vertical="center"/>
    </xf>
    <xf numFmtId="0" fontId="0" fillId="0" borderId="0" xfId="0">
      <alignment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38" fontId="5" fillId="0" borderId="23" xfId="1" applyFont="1" applyFill="1" applyBorder="1" applyAlignment="1" applyProtection="1">
      <alignment vertical="center"/>
    </xf>
    <xf numFmtId="38" fontId="5" fillId="0" borderId="33" xfId="1" applyFont="1" applyFill="1" applyBorder="1" applyAlignment="1" applyProtection="1">
      <alignment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8" fontId="5" fillId="0" borderId="2" xfId="1" applyFont="1" applyFill="1" applyBorder="1" applyAlignment="1" applyProtection="1">
      <alignment vertical="center"/>
    </xf>
    <xf numFmtId="38" fontId="5" fillId="0" borderId="3" xfId="1" applyFont="1" applyFill="1" applyBorder="1" applyAlignment="1" applyProtection="1">
      <alignment vertical="center"/>
    </xf>
    <xf numFmtId="0" fontId="5" fillId="0" borderId="10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vertical="top" wrapText="1"/>
    </xf>
    <xf numFmtId="177" fontId="6" fillId="0" borderId="0" xfId="0" applyNumberFormat="1" applyFont="1" applyAlignment="1">
      <alignment horizontal="right" vertical="center"/>
    </xf>
    <xf numFmtId="0" fontId="33" fillId="3" borderId="2" xfId="0" applyFont="1" applyFill="1" applyBorder="1" applyAlignment="1" applyProtection="1">
      <alignment vertical="center" wrapText="1"/>
      <protection locked="0"/>
    </xf>
    <xf numFmtId="0" fontId="33" fillId="3" borderId="3" xfId="0" applyFont="1" applyFill="1" applyBorder="1" applyProtection="1">
      <alignment vertical="center"/>
      <protection locked="0"/>
    </xf>
    <xf numFmtId="0" fontId="33" fillId="3" borderId="4" xfId="0" applyFont="1" applyFill="1" applyBorder="1" applyProtection="1">
      <alignment vertical="center"/>
      <protection locked="0"/>
    </xf>
    <xf numFmtId="38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0" fillId="4" borderId="2" xfId="0" applyFont="1" applyFill="1" applyBorder="1" applyAlignment="1">
      <alignment vertical="center" wrapText="1"/>
    </xf>
    <xf numFmtId="0" fontId="30" fillId="4" borderId="3" xfId="0" applyFont="1" applyFill="1" applyBorder="1">
      <alignment vertical="center"/>
    </xf>
    <xf numFmtId="0" fontId="30" fillId="4" borderId="4" xfId="0" applyFont="1" applyFill="1" applyBorder="1">
      <alignment vertical="center"/>
    </xf>
    <xf numFmtId="0" fontId="9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5" fillId="0" borderId="0" xfId="0" applyFont="1">
      <alignment vertical="center"/>
    </xf>
  </cellXfs>
  <cellStyles count="4">
    <cellStyle name="ハイパーリンク" xfId="3" builtinId="8"/>
    <cellStyle name="桁区切り" xfId="1" builtinId="6"/>
    <cellStyle name="標準" xfId="0" builtinId="0"/>
    <cellStyle name="標準 2" xfId="2" xr:uid="{9B2A8370-9735-4766-AE23-732F5676A4C6}"/>
  </cellStyles>
  <dxfs count="67">
    <dxf>
      <fill>
        <patternFill>
          <bgColor rgb="FFFFFFC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protection locked="1" hidden="0"/>
    </dxf>
  </dxfs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11202</xdr:colOff>
      <xdr:row>0</xdr:row>
      <xdr:rowOff>22411</xdr:rowOff>
    </xdr:from>
    <xdr:to>
      <xdr:col>11</xdr:col>
      <xdr:colOff>658584</xdr:colOff>
      <xdr:row>0</xdr:row>
      <xdr:rowOff>1750411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1117F48-6F30-42FC-81EC-6AB88D37D7A7}"/>
            </a:ext>
          </a:extLst>
        </xdr:cNvPr>
        <xdr:cNvSpPr txBox="1"/>
      </xdr:nvSpPr>
      <xdr:spPr>
        <a:xfrm>
          <a:off x="11202" y="22411"/>
          <a:ext cx="7920000" cy="17280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12700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36000" bIns="0" rtlCol="0" anchor="t"/>
        <a:lstStyle/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Microsoft Excel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を使用して本ファイルに入力して作成してください。</a:t>
          </a:r>
          <a:endParaRPr kumimoji="1" lang="en-US" altLang="ja-JP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（</a:t>
          </a:r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Google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スプレッドシートや</a:t>
          </a:r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LibreOffice Calc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などは絶対に使用しないでください。）</a:t>
          </a:r>
          <a:endParaRPr kumimoji="1" lang="en-US" altLang="ja-JP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</a:t>
          </a:r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Please use Microsoft Excel to enter data and create this file.</a:t>
          </a:r>
          <a:b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</a:b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</a:t>
          </a:r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Do not use Google Sheets, LibreOffice Calc, or any other alternatives under any circumstances.</a:t>
          </a:r>
        </a:p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片面印刷して学務課学生支援係に提出してください。（印刷後は、データの変更は行わないでください。）</a:t>
          </a:r>
          <a:endParaRPr kumimoji="1" lang="en-US" altLang="ja-JP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 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Please print this document single‑sided and submit it to the Student Support Section, Academic Affairs Division.</a:t>
          </a:r>
        </a:p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   After printing, do not make any changes to the data.</a:t>
          </a:r>
        </a:p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000" b="1" baseline="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入学後、本ファイルを指定する方法で提出いただくため、大事に保管してください。</a:t>
          </a:r>
          <a:endParaRPr kumimoji="1" lang="en-US" altLang="ja-JP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Please keep this file in a safe place, as you will be required to submit it after enrollment in the format</a:t>
          </a:r>
        </a:p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   specified by the university.</a:t>
          </a:r>
        </a:p>
        <a:p>
          <a:endParaRPr kumimoji="1" lang="en-US" altLang="ja-JP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ja-JP" altLang="en-US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11206</xdr:colOff>
      <xdr:row>0</xdr:row>
      <xdr:rowOff>22412</xdr:rowOff>
    </xdr:from>
    <xdr:to>
      <xdr:col>15</xdr:col>
      <xdr:colOff>650338</xdr:colOff>
      <xdr:row>0</xdr:row>
      <xdr:rowOff>1750412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4F282BC-6F0F-4C38-8A40-EF83A339E8B8}"/>
            </a:ext>
          </a:extLst>
        </xdr:cNvPr>
        <xdr:cNvSpPr txBox="1"/>
      </xdr:nvSpPr>
      <xdr:spPr>
        <a:xfrm>
          <a:off x="11206" y="22412"/>
          <a:ext cx="8388000" cy="17280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12700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36000" bIns="0" rtlCol="0" anchor="t"/>
        <a:lstStyle/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Microsoft Excel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を使用して本ファイルに入力して作成してください。</a:t>
          </a:r>
          <a:endParaRPr kumimoji="1" lang="en-US" altLang="ja-JP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（</a:t>
          </a:r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Google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スプレッドシートや</a:t>
          </a:r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LibreOffice Calc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などは絶対に使用しないでください。）</a:t>
          </a:r>
          <a:endParaRPr kumimoji="1" lang="en-US" altLang="ja-JP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</a:t>
          </a:r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Please use Microsoft Excel to enter data and create this file.</a:t>
          </a:r>
          <a:b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</a:b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</a:t>
          </a:r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Do not use Google Sheets, LibreOffice Calc, or any other alternatives under any circumstances.</a:t>
          </a:r>
        </a:p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片面印刷して学務課学生支援係に提出してください。（印刷後は、データの変更は行わないでください。）</a:t>
          </a:r>
          <a:endParaRPr kumimoji="1" lang="en-US" altLang="ja-JP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 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Please print this document single‑sided and submit it to the Student Support Section, Academic Affairs Division.</a:t>
          </a:r>
        </a:p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   After printing, do not make any changes to the data.</a:t>
          </a:r>
        </a:p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000" b="1" baseline="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入学後、本ファイルを指定する方法で提出いただくため、大事に保管してください。</a:t>
          </a:r>
          <a:endParaRPr kumimoji="1" lang="en-US" altLang="ja-JP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Please keep this file in a safe place, as you will be required to submit it after enrollment in the format</a:t>
          </a:r>
        </a:p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   specified by the university.</a:t>
          </a:r>
        </a:p>
        <a:p>
          <a:endParaRPr kumimoji="1" lang="en-US" altLang="ja-JP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ja-JP" altLang="en-US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16809</xdr:colOff>
      <xdr:row>0</xdr:row>
      <xdr:rowOff>22412</xdr:rowOff>
    </xdr:from>
    <xdr:to>
      <xdr:col>12</xdr:col>
      <xdr:colOff>3044</xdr:colOff>
      <xdr:row>0</xdr:row>
      <xdr:rowOff>1750412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3CE3DC-3938-435D-BC56-BCF64B450EFF}"/>
            </a:ext>
          </a:extLst>
        </xdr:cNvPr>
        <xdr:cNvSpPr txBox="1"/>
      </xdr:nvSpPr>
      <xdr:spPr>
        <a:xfrm>
          <a:off x="16809" y="22412"/>
          <a:ext cx="7920000" cy="17280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12700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36000" bIns="0" rtlCol="0" anchor="t"/>
        <a:lstStyle/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Microsoft Excel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を使用して本ファイルに入力して作成してください。</a:t>
          </a:r>
          <a:endParaRPr kumimoji="1" lang="en-US" altLang="ja-JP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（</a:t>
          </a:r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Google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スプレッドシートや</a:t>
          </a:r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LibreOffice Calc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などは絶対に使用しないでください。）</a:t>
          </a:r>
          <a:endParaRPr kumimoji="1" lang="en-US" altLang="ja-JP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</a:t>
          </a:r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Please use Microsoft Excel to enter data and create this file.</a:t>
          </a:r>
          <a:b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</a:b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</a:t>
          </a:r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Do not use Google Sheets, LibreOffice Calc, or any other alternatives under any circumstances.</a:t>
          </a:r>
        </a:p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片面印刷して学務課学生支援係に提出してください。（印刷後は、データの変更は行わないでください。）</a:t>
          </a:r>
          <a:endParaRPr kumimoji="1" lang="en-US" altLang="ja-JP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 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Please print this document single‑sided and submit it to the Student Support Section, Academic Affairs Division.</a:t>
          </a:r>
        </a:p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   After printing, do not make any changes to the data.</a:t>
          </a:r>
        </a:p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000" b="1" baseline="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入学後、本ファイルを指定する方法で提出いただくため、大事に保管してください。</a:t>
          </a:r>
          <a:endParaRPr kumimoji="1" lang="en-US" altLang="ja-JP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Please keep this file in a safe place, as you will be required to submit it after enrollment in the format</a:t>
          </a:r>
        </a:p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   specified by the university.</a:t>
          </a:r>
        </a:p>
        <a:p>
          <a:endParaRPr kumimoji="1" lang="en-US" altLang="ja-JP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ja-JP" altLang="en-US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245171</xdr:colOff>
      <xdr:row>35</xdr:row>
      <xdr:rowOff>0</xdr:rowOff>
    </xdr:from>
    <xdr:to>
      <xdr:col>14</xdr:col>
      <xdr:colOff>633985</xdr:colOff>
      <xdr:row>46</xdr:row>
      <xdr:rowOff>156882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7B69618-146D-4B55-8A45-A59799BDA9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4040"/>
        <a:stretch>
          <a:fillRect/>
        </a:stretch>
      </xdr:blipFill>
      <xdr:spPr>
        <a:xfrm>
          <a:off x="8162127" y="9272868"/>
          <a:ext cx="4400520" cy="2616574"/>
        </a:xfrm>
        <a:prstGeom prst="rect">
          <a:avLst/>
        </a:prstGeom>
      </xdr:spPr>
    </xdr:pic>
    <xdr:clientData/>
  </xdr:twoCellAnchor>
  <xdr:twoCellAnchor>
    <xdr:from>
      <xdr:col>0</xdr:col>
      <xdr:colOff>5603</xdr:colOff>
      <xdr:row>0</xdr:row>
      <xdr:rowOff>28015</xdr:rowOff>
    </xdr:from>
    <xdr:to>
      <xdr:col>9</xdr:col>
      <xdr:colOff>8647</xdr:colOff>
      <xdr:row>0</xdr:row>
      <xdr:rowOff>1756015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81C6903-8C6C-4CC6-8B46-57A8DE98B122}"/>
            </a:ext>
          </a:extLst>
        </xdr:cNvPr>
        <xdr:cNvSpPr txBox="1"/>
      </xdr:nvSpPr>
      <xdr:spPr>
        <a:xfrm>
          <a:off x="5603" y="28015"/>
          <a:ext cx="7920000" cy="17280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12700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36000" bIns="0" rtlCol="0" anchor="t"/>
        <a:lstStyle/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Microsoft Excel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を使用して本ファイルに入力して作成してください。</a:t>
          </a:r>
          <a:endParaRPr kumimoji="1" lang="en-US" altLang="ja-JP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（</a:t>
          </a:r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Google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スプレッドシートや</a:t>
          </a:r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LibreOffice Calc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などは絶対に使用しないでください。）</a:t>
          </a:r>
          <a:endParaRPr kumimoji="1" lang="en-US" altLang="ja-JP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</a:t>
          </a:r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Please use Microsoft Excel to enter data and create this file.</a:t>
          </a:r>
          <a:b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</a:b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</a:t>
          </a:r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Do not use Google Sheets, LibreOffice Calc, or any other alternatives under any circumstances.</a:t>
          </a:r>
        </a:p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片面印刷して学務課学生支援係に提出してください。（印刷後は、データの変更は行わないでください。）</a:t>
          </a:r>
          <a:endParaRPr kumimoji="1" lang="en-US" altLang="ja-JP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 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Please print this document single‑sided and submit it to the Student Support Section, Academic Affairs Division.</a:t>
          </a:r>
        </a:p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   After printing, do not make any changes to the data.</a:t>
          </a:r>
        </a:p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000" b="1" baseline="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入学後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、本ファイルを指定する方法で提出いただくため、大事に保管してください。</a:t>
          </a:r>
          <a:endParaRPr kumimoji="1" lang="en-US" altLang="ja-JP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Please keep this file in a safe place, as you will be required to submit it after enrollment in the format</a:t>
          </a:r>
        </a:p>
        <a:p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   specified by the university.</a:t>
          </a:r>
        </a:p>
        <a:p>
          <a:endParaRPr kumimoji="1" lang="en-US" altLang="ja-JP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ja-JP" altLang="en-US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11</xdr:col>
      <xdr:colOff>733984</xdr:colOff>
      <xdr:row>36</xdr:row>
      <xdr:rowOff>28010</xdr:rowOff>
    </xdr:from>
    <xdr:to>
      <xdr:col>12</xdr:col>
      <xdr:colOff>330574</xdr:colOff>
      <xdr:row>36</xdr:row>
      <xdr:rowOff>229716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AF091AA0-1ABE-4406-8CC4-FE3326252980}"/>
            </a:ext>
          </a:extLst>
        </xdr:cNvPr>
        <xdr:cNvSpPr/>
      </xdr:nvSpPr>
      <xdr:spPr>
        <a:xfrm>
          <a:off x="10298205" y="9726702"/>
          <a:ext cx="420222" cy="201706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470647</xdr:colOff>
      <xdr:row>35</xdr:row>
      <xdr:rowOff>246527</xdr:rowOff>
    </xdr:from>
    <xdr:to>
      <xdr:col>14</xdr:col>
      <xdr:colOff>477838</xdr:colOff>
      <xdr:row>37</xdr:row>
      <xdr:rowOff>30262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929968C-B64D-4E80-887A-B4022CC46CAC}"/>
            </a:ext>
          </a:extLst>
        </xdr:cNvPr>
        <xdr:cNvSpPr txBox="1"/>
      </xdr:nvSpPr>
      <xdr:spPr>
        <a:xfrm>
          <a:off x="10858500" y="9693086"/>
          <a:ext cx="1548000" cy="288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③為替レート欄に記載</a:t>
          </a:r>
        </a:p>
      </xdr:txBody>
    </xdr:sp>
    <xdr:clientData/>
  </xdr:twoCellAnchor>
  <xdr:twoCellAnchor>
    <xdr:from>
      <xdr:col>13</xdr:col>
      <xdr:colOff>211553</xdr:colOff>
      <xdr:row>37</xdr:row>
      <xdr:rowOff>145673</xdr:rowOff>
    </xdr:from>
    <xdr:to>
      <xdr:col>15</xdr:col>
      <xdr:colOff>84044</xdr:colOff>
      <xdr:row>38</xdr:row>
      <xdr:rowOff>181541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FE69DC1-7019-4AC9-9597-DE8390FCEC36}"/>
            </a:ext>
          </a:extLst>
        </xdr:cNvPr>
        <xdr:cNvSpPr txBox="1"/>
      </xdr:nvSpPr>
      <xdr:spPr>
        <a:xfrm>
          <a:off x="11260553" y="10096497"/>
          <a:ext cx="1575785" cy="288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①送金元レートを選択</a:t>
          </a:r>
        </a:p>
      </xdr:txBody>
    </xdr:sp>
    <xdr:clientData/>
  </xdr:twoCellAnchor>
  <xdr:twoCellAnchor>
    <xdr:from>
      <xdr:col>13</xdr:col>
      <xdr:colOff>273187</xdr:colOff>
      <xdr:row>42</xdr:row>
      <xdr:rowOff>50422</xdr:rowOff>
    </xdr:from>
    <xdr:to>
      <xdr:col>14</xdr:col>
      <xdr:colOff>545525</xdr:colOff>
      <xdr:row>43</xdr:row>
      <xdr:rowOff>131115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F674C90-3C43-458E-A0B3-D05EC6DFB966}"/>
            </a:ext>
          </a:extLst>
        </xdr:cNvPr>
        <xdr:cNvSpPr txBox="1"/>
      </xdr:nvSpPr>
      <xdr:spPr>
        <a:xfrm>
          <a:off x="11322187" y="11082614"/>
          <a:ext cx="1152000" cy="2880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②送金日を選択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4</xdr:col>
      <xdr:colOff>692517</xdr:colOff>
      <xdr:row>6</xdr:row>
      <xdr:rowOff>46447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9F73E4C-F6E5-4C63-9A56-106CC100897F}"/>
            </a:ext>
          </a:extLst>
        </xdr:cNvPr>
        <xdr:cNvSpPr txBox="1"/>
      </xdr:nvSpPr>
      <xdr:spPr>
        <a:xfrm>
          <a:off x="0" y="673554"/>
          <a:ext cx="5040000" cy="7200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12700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　</a:t>
          </a:r>
          <a:r>
            <a:rPr kumimoji="1" lang="en-US" altLang="ja-JP" sz="1400" b="1">
              <a:solidFill>
                <a:srgbClr val="FF0000"/>
              </a:solidFill>
            </a:rPr>
            <a:t>※</a:t>
          </a:r>
          <a:r>
            <a:rPr kumimoji="1" lang="ja-JP" altLang="en-US" sz="1400" b="1">
              <a:solidFill>
                <a:srgbClr val="FF0000"/>
              </a:solidFill>
            </a:rPr>
            <a:t>このシートは大学が入力内容の集計に使用します。</a:t>
          </a:r>
          <a:endParaRPr kumimoji="1" lang="en-US" altLang="ja-JP" sz="1400" b="1">
            <a:solidFill>
              <a:srgbClr val="FF0000"/>
            </a:solidFill>
          </a:endParaRPr>
        </a:p>
        <a:p>
          <a:r>
            <a:rPr kumimoji="1" lang="ja-JP" altLang="en-US" sz="1400" b="1">
              <a:solidFill>
                <a:srgbClr val="FF0000"/>
              </a:solidFill>
            </a:rPr>
            <a:t>　　編集やシート削除はせず、そのままご提出ください。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74DAD6-654F-4A9F-9CDD-8329F0F6B02D}" name="テーブル_申請者データ" displayName="テーブル_申請者データ" ref="A1:BL2" totalsRowShown="0" headerRowDxfId="66" dataDxfId="65">
  <autoFilter ref="A1:BL2" xr:uid="{7F74DAD6-654F-4A9F-9CDD-8329F0F6B02D}"/>
  <tableColumns count="64">
    <tableColumn id="1" xr3:uid="{3D2EB4E0-7438-4FDD-95D8-0F806D6C92CC}" name="授免一括申請" dataDxfId="64"/>
    <tableColumn id="2" xr3:uid="{C75DDDA1-B177-46E7-8E2D-505C0BDE5A68}" name="学籍番号" dataDxfId="63"/>
    <tableColumn id="3" xr3:uid="{94EC0177-0681-4107-B7C6-06A2D7D2FB48}" name="氏名" dataDxfId="62">
      <calculatedColumnFormula>様式1!C13</calculatedColumnFormula>
    </tableColumn>
    <tableColumn id="4" xr3:uid="{CA0083D3-0955-401C-A3E6-C0516D7E5C96}" name="学科・専攻" dataDxfId="61">
      <calculatedColumnFormula>様式1!C12</calculatedColumnFormula>
    </tableColumn>
    <tableColumn id="5" xr3:uid="{BA826977-0D86-4AAC-B32D-A7CAB37D7CDB}" name="学年" dataDxfId="60">
      <calculatedColumnFormula>様式1!K12</calculatedColumnFormula>
    </tableColumn>
    <tableColumn id="6" xr3:uid="{8811F333-277E-4D11-8FED-9C151DDB1150}" name="世帯人数" dataDxfId="59">
      <calculatedColumnFormula>様式3!D17</calculatedColumnFormula>
    </tableColumn>
    <tableColumn id="7" xr3:uid="{01C122E9-67CD-43DE-848B-ACF07B627814}" name="申請区分" dataDxfId="58">
      <calculatedColumnFormula>_xlfn.XLOOKUP(様式1!E17,マスターデータ!B21:B22,マスターデータ!A21:A22)</calculatedColumnFormula>
    </tableColumn>
    <tableColumn id="8" xr3:uid="{26D23EFA-7BC0-4C2A-BB9D-2A6D716E64A0}" name="通学区分" dataDxfId="57">
      <calculatedColumnFormula>_xlfn.XLOOKUP(様式2!O17,マスターデータ!B61,マスターデータ!A61)</calculatedColumnFormula>
    </tableColumn>
    <tableColumn id="9" xr3:uid="{6C036E2E-C069-445D-9D3A-B8184EA5C9CF}" name="母子・父子世帯" dataDxfId="56"/>
    <tableColumn id="10" xr3:uid="{481437E7-79FC-4855-8EA1-F835372DC424}" name="大規模災害被災" dataDxfId="55"/>
    <tableColumn id="11" xr3:uid="{005DE0EF-6019-4F1E-A0CF-AE823FEF8793}" name="続柄1" dataDxfId="54">
      <calculatedColumnFormula>IF(家計状況集計シート!E2="","",家計状況集計シート!E2)</calculatedColumnFormula>
    </tableColumn>
    <tableColumn id="12" xr3:uid="{3C0E0CFF-E21B-4FC5-9268-2063C15A6FC3}" name="収入種別1" dataDxfId="53">
      <calculatedColumnFormula>IF(家計状況集計シート!F2="","",家計状況集計シート!F2)</calculatedColumnFormula>
    </tableColumn>
    <tableColumn id="13" xr3:uid="{9983B8B4-EF89-4D79-826D-F22E42EB547B}" name="収入金額1" dataDxfId="52">
      <calculatedColumnFormula>IF(家計状況集計シート!G2="","",家計状況集計シート!G2)</calculatedColumnFormula>
    </tableColumn>
    <tableColumn id="14" xr3:uid="{EBF14EDE-20F6-459F-A753-0A33157465A8}" name="続柄2" dataDxfId="51">
      <calculatedColumnFormula>IF(家計状況集計シート!E3="","",家計状況集計シート!E3)</calculatedColumnFormula>
    </tableColumn>
    <tableColumn id="15" xr3:uid="{371D81C8-CE51-4133-85A9-73BFAFA21E39}" name="収入種別2" dataDxfId="50">
      <calculatedColumnFormula>IF(家計状況集計シート!F3="","",家計状況集計シート!F3)</calculatedColumnFormula>
    </tableColumn>
    <tableColumn id="16" xr3:uid="{160D04B8-B82E-448A-A8C6-D09A65D897E7}" name="収入金額2" dataDxfId="49">
      <calculatedColumnFormula>IF(家計状況集計シート!G3="","",家計状況集計シート!G3)</calculatedColumnFormula>
    </tableColumn>
    <tableColumn id="17" xr3:uid="{D601DE0A-7CCE-41D0-B70B-A5637D5CE489}" name="続柄3" dataDxfId="48">
      <calculatedColumnFormula>IF(家計状況集計シート!E4="","",家計状況集計シート!E4)</calculatedColumnFormula>
    </tableColumn>
    <tableColumn id="18" xr3:uid="{7F6E99CD-170B-4479-A3CA-DBB7AF90F6E8}" name="収入種別3" dataDxfId="47">
      <calculatedColumnFormula>IF(家計状況集計シート!F4="","",家計状況集計シート!F4)</calculatedColumnFormula>
    </tableColumn>
    <tableColumn id="19" xr3:uid="{F0FE8762-7467-4EC5-A5CF-E05C0EB9B7F7}" name="収入金額3" dataDxfId="46">
      <calculatedColumnFormula>IF(家計状況集計シート!G4="","",家計状況集計シート!G4)</calculatedColumnFormula>
    </tableColumn>
    <tableColumn id="20" xr3:uid="{E8BC0E64-90AB-442D-8D88-B60AC8E8BEE3}" name="続柄4" dataDxfId="45"/>
    <tableColumn id="21" xr3:uid="{3FF3AFC6-00E6-4162-9371-912D9F715F24}" name="収入種別4" dataDxfId="44"/>
    <tableColumn id="22" xr3:uid="{C2EF7193-9F4E-4C83-916E-1DFD665DA430}" name="収入金額4" dataDxfId="43"/>
    <tableColumn id="23" xr3:uid="{CE0F85B6-6F90-4234-9E46-6CF2AD6B996F}" name="続柄5" dataDxfId="42"/>
    <tableColumn id="24" xr3:uid="{03138B21-A361-4E07-B52A-6C71293A0163}" name="収入種別5" dataDxfId="41"/>
    <tableColumn id="25" xr3:uid="{560099C8-82E9-468E-8DF3-A451B2ECC7A6}" name="収入金額5" dataDxfId="40"/>
    <tableColumn id="26" xr3:uid="{E9E48C51-6E95-40C1-A470-54616BBD226A}" name="続柄6" dataDxfId="39"/>
    <tableColumn id="27" xr3:uid="{A705801D-B306-49EF-83AD-40B41FDA81B4}" name="収入種別6" dataDxfId="38"/>
    <tableColumn id="28" xr3:uid="{E3BFD2F5-EFC0-4C48-B3C7-E67F6791A6C6}" name="収入金額6" dataDxfId="37"/>
    <tableColumn id="29" xr3:uid="{2829D292-0B13-49CF-BACC-4F14F58BAD45}" name="就学者1" dataDxfId="36">
      <calculatedColumnFormula>IF(OR(様式2!E18="",様式2!I18=""),"",様式2!E18)</calculatedColumnFormula>
    </tableColumn>
    <tableColumn id="30" xr3:uid="{8DC4B464-A670-4BC0-A137-180D019836E6}" name="通学区分1" dataDxfId="35">
      <calculatedColumnFormula>_xlfn.XLOOKUP(様式2!O18,マスターデータ!B61,マスターデータ!A61,"",0)</calculatedColumnFormula>
    </tableColumn>
    <tableColumn id="31" xr3:uid="{06F8AC9A-48CE-4501-8EB3-B46F034E767E}" name="設置区分1" dataDxfId="34">
      <calculatedColumnFormula>IF(様式2!I18="","",様式2!I18)</calculatedColumnFormula>
    </tableColumn>
    <tableColumn id="32" xr3:uid="{B100C48C-C254-4538-9BA3-B91DF6383D2F}" name="学校区分1" dataDxfId="33">
      <calculatedColumnFormula>IF(様式2!M18="","",様式2!M18)</calculatedColumnFormula>
    </tableColumn>
    <tableColumn id="33" xr3:uid="{B706C367-26AC-4004-89D9-E32B6AFDD8F0}" name="学年1" dataDxfId="32">
      <calculatedColumnFormula>IF(様式2!N18="","",様式2!N18)</calculatedColumnFormula>
    </tableColumn>
    <tableColumn id="34" xr3:uid="{D99C52AC-ED25-4CE3-BA10-2B3FE8886EBC}" name="就学者2" dataDxfId="31">
      <calculatedColumnFormula>IF(OR(様式2!E19="",様式2!I19=""),"",様式2!E19)</calculatedColumnFormula>
    </tableColumn>
    <tableColumn id="35" xr3:uid="{1038651C-C821-4D27-8E80-55DC4C7AA345}" name="通学区分2" dataDxfId="30">
      <calculatedColumnFormula>_xlfn.XLOOKUP(様式2!O19,マスターデータ!B61,マスターデータ!A61,"",0)</calculatedColumnFormula>
    </tableColumn>
    <tableColumn id="36" xr3:uid="{962186E0-4D59-4162-86EE-9307141147E5}" name="設置区分2" dataDxfId="29">
      <calculatedColumnFormula>IF(様式2!I19="","",様式2!I19)</calculatedColumnFormula>
    </tableColumn>
    <tableColumn id="37" xr3:uid="{2CED1B13-C5C2-4001-B8CF-24AB84A67EAE}" name="学校区分2" dataDxfId="28">
      <calculatedColumnFormula>IF(様式2!M19="","",様式2!M19)</calculatedColumnFormula>
    </tableColumn>
    <tableColumn id="38" xr3:uid="{8C498872-654D-49B6-8FB9-D745E7EC14E8}" name="学年2" dataDxfId="27">
      <calculatedColumnFormula>IF(様式2!N19="","",様式2!N19)</calculatedColumnFormula>
    </tableColumn>
    <tableColumn id="39" xr3:uid="{05F1A605-333F-41AC-86A9-1B99F3002CA5}" name="就学者3" dataDxfId="26">
      <calculatedColumnFormula>IF(OR(様式2!E20="",様式2!I20=""),"",様式2!E20)</calculatedColumnFormula>
    </tableColumn>
    <tableColumn id="40" xr3:uid="{C59E9F17-77B6-438B-8D81-ECD2667A40A1}" name="通学区分3" dataDxfId="25">
      <calculatedColumnFormula>_xlfn.XLOOKUP(様式2!O20,マスターデータ!B61,マスターデータ!A61,"",0)</calculatedColumnFormula>
    </tableColumn>
    <tableColumn id="41" xr3:uid="{6928BA3F-6E17-4950-981E-538D2BF5D138}" name="設置区分3" dataDxfId="24">
      <calculatedColumnFormula>IF(様式2!I20="","",様式2!I20)</calculatedColumnFormula>
    </tableColumn>
    <tableColumn id="42" xr3:uid="{884A4424-750A-401F-93D3-D7CEE969A045}" name="学校区分3" dataDxfId="23">
      <calculatedColumnFormula>IF(様式2!M20="","",様式2!M20)</calculatedColumnFormula>
    </tableColumn>
    <tableColumn id="43" xr3:uid="{B2F0CE3F-98C3-4AC7-AF26-932D5E12F4A8}" name="学年3" dataDxfId="22">
      <calculatedColumnFormula>IF(様式2!N20="","",様式2!N20)</calculatedColumnFormula>
    </tableColumn>
    <tableColumn id="44" xr3:uid="{B24BBC7F-A15A-43FA-8A9C-6EE22ACF2A24}" name="就学者4" dataDxfId="21">
      <calculatedColumnFormula>IF(OR(様式2!E21="",様式2!I21=""),"",様式2!E21)</calculatedColumnFormula>
    </tableColumn>
    <tableColumn id="45" xr3:uid="{88DE2E9E-B887-40FA-9BF2-997EF839718E}" name="通学区分4" dataDxfId="20">
      <calculatedColumnFormula>_xlfn.XLOOKUP(様式2!O21,マスターデータ!B61,マスターデータ!A61,"",0)</calculatedColumnFormula>
    </tableColumn>
    <tableColumn id="46" xr3:uid="{B91ECBA8-ECB0-4A08-9C73-24E7CE55BA4B}" name="設置区分4" dataDxfId="19">
      <calculatedColumnFormula>IF(様式2!I21="","",様式2!I21)</calculatedColumnFormula>
    </tableColumn>
    <tableColumn id="47" xr3:uid="{55065DEA-4AFD-46EA-9FD6-3AEB26374332}" name="学校区分4" dataDxfId="18">
      <calculatedColumnFormula>IF(様式2!M21="","",様式2!M21)</calculatedColumnFormula>
    </tableColumn>
    <tableColumn id="48" xr3:uid="{D9F59860-6EAA-4FDF-AE31-ADA7EE2A0A8B}" name="学年4" dataDxfId="17">
      <calculatedColumnFormula>IF(様式2!N21="","",様式2!N21)</calculatedColumnFormula>
    </tableColumn>
    <tableColumn id="49" xr3:uid="{EC5011C7-AE7B-406D-B080-972ACC897257}" name="就学者5" dataDxfId="16">
      <calculatedColumnFormula>IF(OR(様式2!E22="",様式2!I22=""),"",様式2!E22)</calculatedColumnFormula>
    </tableColumn>
    <tableColumn id="50" xr3:uid="{1E27B69F-2D6E-417D-A228-1FD5055B2B77}" name="通学区分5" dataDxfId="15">
      <calculatedColumnFormula>_xlfn.XLOOKUP(様式2!O22,マスターデータ!B61,マスターデータ!A61,"",0)</calculatedColumnFormula>
    </tableColumn>
    <tableColumn id="51" xr3:uid="{206940C2-7B98-49B3-91CD-432939D6C46F}" name="設置区分5" dataDxfId="14">
      <calculatedColumnFormula>IF(様式2!I22="","",様式2!I22)</calculatedColumnFormula>
    </tableColumn>
    <tableColumn id="52" xr3:uid="{2C39709E-EAB2-4A59-B504-A7F18245CCCF}" name="学校区分5" dataDxfId="13">
      <calculatedColumnFormula>IF(様式2!M22="","",様式2!M22)</calculatedColumnFormula>
    </tableColumn>
    <tableColumn id="53" xr3:uid="{7B535FB9-01EA-4EFB-B0E0-51987263E0A8}" name="学年5" dataDxfId="12">
      <calculatedColumnFormula>IF(様式2!N22="","",様式2!N22)</calculatedColumnFormula>
    </tableColumn>
    <tableColumn id="54" xr3:uid="{F692A7CB-3E79-4E93-9C71-56AB6E665163}" name="就学者6" dataDxfId="11">
      <calculatedColumnFormula>IF(OR(様式2!E23="",様式2!I23=""),"",様式2!E23)</calculatedColumnFormula>
    </tableColumn>
    <tableColumn id="55" xr3:uid="{3AD7A0F3-1E29-4922-A48F-CA2FE76AE26A}" name="通学区分6" dataDxfId="10">
      <calculatedColumnFormula>_xlfn.XLOOKUP(様式2!O23,マスターデータ!B61,マスターデータ!A61,"",0)</calculatedColumnFormula>
    </tableColumn>
    <tableColumn id="56" xr3:uid="{0993DFA2-8EFA-44DF-B39B-9CA5F1CC79BF}" name="設置区分6" dataDxfId="9">
      <calculatedColumnFormula>IF(様式2!I23="","",様式2!I23)</calculatedColumnFormula>
    </tableColumn>
    <tableColumn id="57" xr3:uid="{7CC5F106-23E7-482C-879C-EB52A0BCAA65}" name="学校区分6" dataDxfId="8">
      <calculatedColumnFormula>IF(様式2!M23="","",様式2!M23)</calculatedColumnFormula>
    </tableColumn>
    <tableColumn id="58" xr3:uid="{A6E93748-1E89-48AA-B8CE-5E8D24A0F283}" name="学年6" dataDxfId="7">
      <calculatedColumnFormula>IF(様式2!N23="","",様式2!N23)</calculatedColumnFormula>
    </tableColumn>
    <tableColumn id="59" xr3:uid="{3F68592D-7DCE-4383-B5FC-ECB73DD01986}" name="家計支持者の単身赴任等に係る支出" dataDxfId="6"/>
    <tableColumn id="60" xr3:uid="{2F5439FB-2C37-46A3-8E2E-34C3D18783B6}" name="長期療養に係る支出" dataDxfId="5"/>
    <tableColumn id="61" xr3:uid="{6747B56C-F925-40C2-A601-D39B785E603D}" name="風水害等の被害額" dataDxfId="4"/>
    <tableColumn id="62" xr3:uid="{416D0135-BED9-4C46-BB59-384FE6306299}" name="障害者数" dataDxfId="3"/>
    <tableColumn id="63" xr3:uid="{457961A3-0580-4852-97D3-4F2831DEEDE6}" name="前後期区分" dataDxfId="2">
      <calculatedColumnFormula>マスターデータ!E2</calculatedColumnFormula>
    </tableColumn>
    <tableColumn id="64" xr3:uid="{2D0119A5-0BB1-42C3-9DB9-157E4D3E457E}" name="特記事項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ise.com/jp/currency-converter/cny-to-jpy-rate/history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7D1C-3E59-4F3F-83C5-768BBE865730}">
  <sheetPr>
    <pageSetUpPr fitToPage="1"/>
  </sheetPr>
  <dimension ref="A1:N25"/>
  <sheetViews>
    <sheetView tabSelected="1" view="pageBreakPreview" zoomScale="85" zoomScaleNormal="100" zoomScaleSheetLayoutView="85" workbookViewId="0">
      <selection activeCell="J5" sqref="J5:L5"/>
    </sheetView>
  </sheetViews>
  <sheetFormatPr defaultColWidth="8.6875" defaultRowHeight="12.75"/>
  <cols>
    <col min="1" max="16384" width="8.6875" style="1"/>
  </cols>
  <sheetData>
    <row r="1" spans="1:14" ht="140" customHeight="1"/>
    <row r="2" spans="1:14" ht="16.25" customHeight="1">
      <c r="I2" s="86" t="s">
        <v>26</v>
      </c>
      <c r="J2" s="86"/>
      <c r="K2" s="86"/>
      <c r="L2" s="86"/>
      <c r="M2" s="37" t="s">
        <v>85</v>
      </c>
      <c r="N2" s="37" t="s">
        <v>86</v>
      </c>
    </row>
    <row r="3" spans="1:14" ht="45" customHeight="1">
      <c r="A3" s="91" t="s">
        <v>181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47">
        <v>2026</v>
      </c>
      <c r="N3" s="47" t="s">
        <v>250</v>
      </c>
    </row>
    <row r="4" spans="1:14" ht="16.25" customHeight="1"/>
    <row r="5" spans="1:14" ht="16.25" customHeight="1">
      <c r="I5" s="15" t="s">
        <v>49</v>
      </c>
      <c r="J5" s="75"/>
      <c r="K5" s="75"/>
      <c r="L5" s="75"/>
      <c r="M5" s="1" t="s">
        <v>27</v>
      </c>
    </row>
    <row r="6" spans="1:14" ht="16.25" customHeight="1">
      <c r="I6" s="16" t="s">
        <v>50</v>
      </c>
    </row>
    <row r="7" spans="1:14" ht="22.5" customHeight="1">
      <c r="A7" s="17" t="s">
        <v>0</v>
      </c>
    </row>
    <row r="8" spans="1:14" ht="16.25" customHeight="1">
      <c r="A8" s="18" t="s">
        <v>51</v>
      </c>
    </row>
    <row r="9" spans="1:14" ht="16.25" customHeight="1"/>
    <row r="10" spans="1:14" ht="16.25" customHeight="1">
      <c r="A10" s="1" t="s">
        <v>227</v>
      </c>
      <c r="B10" s="19"/>
      <c r="C10" s="19"/>
      <c r="D10" s="19"/>
      <c r="E10" s="20"/>
      <c r="F10" s="21"/>
      <c r="G10" s="21"/>
      <c r="H10" s="21"/>
      <c r="I10" s="22"/>
      <c r="J10" s="21"/>
      <c r="K10" s="21"/>
      <c r="L10" s="21"/>
    </row>
    <row r="11" spans="1:14" ht="34.5" customHeight="1">
      <c r="A11" s="84" t="s">
        <v>52</v>
      </c>
      <c r="B11" s="84"/>
      <c r="C11" s="92" t="s">
        <v>31</v>
      </c>
      <c r="D11" s="93"/>
      <c r="E11" s="44"/>
      <c r="F11" s="94" t="s">
        <v>58</v>
      </c>
      <c r="G11" s="95"/>
      <c r="H11" s="89" t="s">
        <v>175</v>
      </c>
      <c r="I11" s="90"/>
      <c r="J11" s="78"/>
      <c r="K11" s="79"/>
      <c r="L11" s="80"/>
    </row>
    <row r="12" spans="1:14" ht="34.5" customHeight="1">
      <c r="A12" s="84" t="s">
        <v>246</v>
      </c>
      <c r="B12" s="84"/>
      <c r="C12" s="81"/>
      <c r="D12" s="82"/>
      <c r="E12" s="82"/>
      <c r="F12" s="82"/>
      <c r="G12" s="83"/>
      <c r="H12" s="76" t="s">
        <v>53</v>
      </c>
      <c r="I12" s="77"/>
      <c r="J12" s="46" t="str">
        <f>_xlfn.XLOOKUP(C12,マスターデータ!$A$12:$A$17,マスターデータ!$B$12:$B$17,"-")</f>
        <v>-</v>
      </c>
      <c r="K12" s="45"/>
      <c r="L12" s="14" t="s">
        <v>57</v>
      </c>
    </row>
    <row r="13" spans="1:14" ht="34.5" customHeight="1">
      <c r="A13" s="84" t="s">
        <v>54</v>
      </c>
      <c r="B13" s="84"/>
      <c r="C13" s="81"/>
      <c r="D13" s="82"/>
      <c r="E13" s="82"/>
      <c r="F13" s="82"/>
      <c r="G13" s="82"/>
      <c r="H13" s="82"/>
      <c r="I13" s="82"/>
      <c r="J13" s="82"/>
      <c r="K13" s="82"/>
      <c r="L13" s="83"/>
    </row>
    <row r="14" spans="1:14" ht="34.5" customHeight="1">
      <c r="A14" s="84" t="s">
        <v>55</v>
      </c>
      <c r="B14" s="84"/>
      <c r="C14" s="81"/>
      <c r="D14" s="82"/>
      <c r="E14" s="82"/>
      <c r="F14" s="82"/>
      <c r="G14" s="82"/>
      <c r="H14" s="82"/>
      <c r="I14" s="82"/>
      <c r="J14" s="82"/>
      <c r="K14" s="82"/>
      <c r="L14" s="83"/>
    </row>
    <row r="15" spans="1:14" ht="34.5" customHeight="1">
      <c r="A15" s="84" t="s">
        <v>56</v>
      </c>
      <c r="B15" s="84"/>
      <c r="C15" s="81"/>
      <c r="D15" s="82"/>
      <c r="E15" s="82"/>
      <c r="F15" s="82"/>
      <c r="G15" s="82"/>
      <c r="H15" s="82"/>
      <c r="I15" s="82"/>
      <c r="J15" s="82"/>
      <c r="K15" s="82"/>
      <c r="L15" s="83"/>
    </row>
    <row r="16" spans="1:14" ht="34.5" customHeight="1">
      <c r="A16" s="22"/>
      <c r="B16" s="19"/>
      <c r="C16" s="19"/>
      <c r="D16" s="19"/>
      <c r="E16" s="20"/>
      <c r="F16" s="21"/>
      <c r="G16" s="21"/>
      <c r="H16" s="21"/>
      <c r="I16" s="22"/>
      <c r="J16" s="21"/>
      <c r="K16" s="21"/>
      <c r="L16" s="21"/>
    </row>
    <row r="17" spans="1:12" ht="42" customHeight="1">
      <c r="A17" s="89" t="s">
        <v>182</v>
      </c>
      <c r="B17" s="97"/>
      <c r="C17" s="97"/>
      <c r="D17" s="90"/>
      <c r="E17" s="78"/>
      <c r="F17" s="79"/>
      <c r="G17" s="80"/>
      <c r="L17" s="21"/>
    </row>
    <row r="18" spans="1:12" ht="16.25" customHeight="1"/>
    <row r="19" spans="1:12" ht="16.25" customHeight="1">
      <c r="A19" s="1" t="str">
        <f>TEXT(DATE(マスターデータ!B2,4,1),"ggge年度")&amp;"分入学料免除・徴収猶予"&amp;"について、関係書類を添えて申請します。"</f>
        <v>令和8年度分入学料免除・徴収猶予について、関係書類を添えて申請します。</v>
      </c>
    </row>
    <row r="20" spans="1:12" ht="32.1" customHeight="1">
      <c r="A20" s="96" t="s">
        <v>84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</row>
    <row r="21" spans="1:12" ht="60" customHeight="1">
      <c r="A21" s="87" t="str">
        <f>"I am applying for the exemption and deferral of the admission fee for the "
&amp;マスターデータ!B2
&amp;" academic year."
&amp;_xlfn._LONGTEXT(" I am enclosing all the required documents. I certify that the information provided in this application is true and accurate. I understand that if any information provided in this application is found to be incorrect, the exemption or deferral may be revo","ked and I may be required to pay the full amount.")</f>
        <v>I am applying for the exemption and deferral of the admission fee for the 2026 academic year. I am enclosing all the required documents. I certify that the information provided in this application is true and accurate. I understand that if any information provided in this application is found to be incorrect, the exemption or deferral may be revoked and I may be required to pay the full amount.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</row>
    <row r="22" spans="1:12" ht="16.25" customHeight="1"/>
    <row r="23" spans="1:12" ht="16.25" customHeight="1">
      <c r="A23" s="1" t="s">
        <v>186</v>
      </c>
    </row>
    <row r="24" spans="1:12" ht="24" customHeight="1">
      <c r="A24" s="85" t="s">
        <v>187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</row>
    <row r="25" spans="1:12" ht="250.05" customHeight="1">
      <c r="A25" s="72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4"/>
    </row>
  </sheetData>
  <sheetProtection algorithmName="SHA-512" hashValue="tGrWscJO7YWzI4JbpK0XwYbrbN9ALezXxXcQqFhajub18wnyouZS/IVgt4cm/MZ/vN2Po8sYrzy2+x84Rc7qDQ==" saltValue="0Dynd2uw/VFlCCGzDr0NwA==" spinCount="100000" sheet="1" objects="1" scenarios="1"/>
  <mergeCells count="23">
    <mergeCell ref="I2:L2"/>
    <mergeCell ref="A21:L21"/>
    <mergeCell ref="A15:B15"/>
    <mergeCell ref="H11:I11"/>
    <mergeCell ref="C15:L15"/>
    <mergeCell ref="A3:L3"/>
    <mergeCell ref="C11:D11"/>
    <mergeCell ref="F11:G11"/>
    <mergeCell ref="A20:L20"/>
    <mergeCell ref="A17:D17"/>
    <mergeCell ref="A25:L25"/>
    <mergeCell ref="J5:L5"/>
    <mergeCell ref="H12:I12"/>
    <mergeCell ref="J11:L11"/>
    <mergeCell ref="C13:L13"/>
    <mergeCell ref="C12:G12"/>
    <mergeCell ref="C14:L14"/>
    <mergeCell ref="A11:B11"/>
    <mergeCell ref="A12:B12"/>
    <mergeCell ref="A13:B13"/>
    <mergeCell ref="A14:B14"/>
    <mergeCell ref="E17:G17"/>
    <mergeCell ref="A24:L24"/>
  </mergeCells>
  <phoneticPr fontId="2"/>
  <dataValidations count="2">
    <dataValidation type="list" allowBlank="1" showInputMessage="1" showErrorMessage="1" sqref="K12" xr:uid="{1D43C052-1BEE-4947-BA7B-C8C548BFF573}">
      <formula1>"1,2,3,4"</formula1>
    </dataValidation>
    <dataValidation type="list" allowBlank="1" showInputMessage="1" showErrorMessage="1" sqref="N3" xr:uid="{44406573-AF19-4BC3-B4F7-1BBA70BA60B1}">
      <formula1>"前期,後期"</formula1>
    </dataValidation>
  </dataValidations>
  <printOptions horizontalCentered="1"/>
  <pageMargins left="0.78740157480314965" right="0.78740157480314965" top="0.59055118110236227" bottom="0.39370078740157483" header="0.31496062992125984" footer="0.31496062992125984"/>
  <pageSetup paperSize="9" scale="7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9A87757-6ADE-4C3A-B7E2-C7FFE4F41FBD}">
          <x14:formula1>
            <xm:f>マスターデータ!$A$12:$A$17</xm:f>
          </x14:formula1>
          <xm:sqref>C12:G12</xm:sqref>
        </x14:dataValidation>
        <x14:dataValidation type="list" allowBlank="1" showInputMessage="1" showErrorMessage="1" xr:uid="{57ED4A25-5F8B-4010-A627-709127F781DA}">
          <x14:formula1>
            <xm:f>マスターデータ!$A$7:$A$8</xm:f>
          </x14:formula1>
          <xm:sqref>C11:D11</xm:sqref>
        </x14:dataValidation>
        <x14:dataValidation type="list" allowBlank="1" showInputMessage="1" showErrorMessage="1" xr:uid="{181CB08D-C847-43E8-A88C-5FBAAB34657E}">
          <x14:formula1>
            <xm:f>マスターデータ!$B$21:$B$22</xm:f>
          </x14:formula1>
          <xm:sqref>E17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20A55-5FB4-4385-8FEF-F3F83452F853}">
  <sheetPr>
    <pageSetUpPr fitToPage="1"/>
  </sheetPr>
  <dimension ref="A1:P23"/>
  <sheetViews>
    <sheetView view="pageBreakPreview" zoomScale="85" zoomScaleNormal="100" zoomScaleSheetLayoutView="85" workbookViewId="0">
      <selection sqref="A1:XFD1"/>
    </sheetView>
  </sheetViews>
  <sheetFormatPr defaultColWidth="8.6875" defaultRowHeight="22.25" customHeight="1"/>
  <cols>
    <col min="1" max="1" width="3.375" style="1" bestFit="1" customWidth="1"/>
    <col min="2" max="2" width="3.1875" style="1" customWidth="1"/>
    <col min="3" max="3" width="4.6875" style="1" customWidth="1"/>
    <col min="4" max="4" width="3.1875" style="1" customWidth="1"/>
    <col min="5" max="5" width="7.6875" style="1" customWidth="1"/>
    <col min="6" max="7" width="8.6875" style="1" customWidth="1"/>
    <col min="8" max="8" width="5.1875" style="1" bestFit="1" customWidth="1"/>
    <col min="9" max="9" width="9.6875" style="1" customWidth="1"/>
    <col min="10" max="11" width="8.6875" style="1"/>
    <col min="12" max="12" width="4.6875" style="1" customWidth="1"/>
    <col min="13" max="13" width="10.6875" style="1" customWidth="1"/>
    <col min="14" max="14" width="5.875" style="1" bestFit="1" customWidth="1"/>
    <col min="15" max="16384" width="8.6875" style="1"/>
  </cols>
  <sheetData>
    <row r="1" spans="1:16" ht="140" customHeight="1"/>
    <row r="2" spans="1:16" ht="16.25" customHeight="1">
      <c r="P2" s="13" t="s">
        <v>83</v>
      </c>
    </row>
    <row r="3" spans="1:16" ht="45" customHeight="1">
      <c r="A3" s="91" t="s">
        <v>228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5" spans="1:16" ht="22.25" customHeight="1">
      <c r="A5" s="89" t="s">
        <v>28</v>
      </c>
      <c r="B5" s="97"/>
      <c r="C5" s="97"/>
      <c r="D5" s="97"/>
      <c r="E5" s="90"/>
      <c r="F5" s="122" t="str">
        <f>様式1!C11</f>
        <v>令和</v>
      </c>
      <c r="G5" s="123"/>
      <c r="H5" s="24" t="str">
        <f>IF(様式1!E11="","-",様式1!E11)</f>
        <v>-</v>
      </c>
      <c r="I5" s="94" t="s">
        <v>32</v>
      </c>
      <c r="J5" s="95"/>
      <c r="K5" s="76" t="s">
        <v>176</v>
      </c>
      <c r="L5" s="121"/>
      <c r="M5" s="77"/>
      <c r="N5" s="89" t="str">
        <f>IF(様式1!J11="","-",様式1!J11)</f>
        <v>-</v>
      </c>
      <c r="O5" s="97"/>
      <c r="P5" s="90"/>
    </row>
    <row r="6" spans="1:16" ht="22.25" customHeight="1">
      <c r="A6" s="89" t="s">
        <v>29</v>
      </c>
      <c r="B6" s="97"/>
      <c r="C6" s="97"/>
      <c r="D6" s="97"/>
      <c r="E6" s="90"/>
      <c r="F6" s="118" t="str">
        <f>IF(様式1!C12="","-",様式1!C12)</f>
        <v>-</v>
      </c>
      <c r="G6" s="119"/>
      <c r="H6" s="119"/>
      <c r="I6" s="119"/>
      <c r="J6" s="120"/>
      <c r="K6" s="76" t="s">
        <v>33</v>
      </c>
      <c r="L6" s="121"/>
      <c r="M6" s="77"/>
      <c r="N6" s="89" t="str">
        <f>IF(様式1!K12="","-",様式1!K12)</f>
        <v>-</v>
      </c>
      <c r="O6" s="97"/>
      <c r="P6" s="14" t="s">
        <v>34</v>
      </c>
    </row>
    <row r="7" spans="1:16" ht="22.25" customHeight="1">
      <c r="A7" s="89" t="s">
        <v>30</v>
      </c>
      <c r="B7" s="97"/>
      <c r="C7" s="97"/>
      <c r="D7" s="97"/>
      <c r="E7" s="90"/>
      <c r="F7" s="118" t="str">
        <f>IF(様式1!C13="","-",様式1!C13)</f>
        <v>-</v>
      </c>
      <c r="G7" s="119"/>
      <c r="H7" s="119"/>
      <c r="I7" s="119"/>
      <c r="J7" s="119"/>
      <c r="K7" s="119"/>
      <c r="L7" s="119"/>
      <c r="M7" s="119"/>
      <c r="N7" s="119"/>
      <c r="O7" s="119"/>
      <c r="P7" s="120"/>
    </row>
    <row r="8" spans="1:16" ht="22.25" customHeight="1">
      <c r="A8" s="22"/>
      <c r="B8" s="19"/>
      <c r="C8" s="19"/>
      <c r="D8" s="19"/>
      <c r="E8" s="20"/>
      <c r="F8" s="20"/>
      <c r="G8" s="21"/>
      <c r="H8" s="21"/>
      <c r="I8" s="21"/>
      <c r="J8" s="21"/>
      <c r="K8" s="21"/>
      <c r="L8" s="21"/>
      <c r="M8" s="22"/>
      <c r="N8" s="21"/>
      <c r="O8" s="21"/>
      <c r="P8" s="21"/>
    </row>
    <row r="9" spans="1:16" ht="36.75">
      <c r="A9" s="108" t="s">
        <v>242</v>
      </c>
      <c r="B9" s="112" t="s">
        <v>241</v>
      </c>
      <c r="C9" s="116" t="s">
        <v>230</v>
      </c>
      <c r="D9" s="114" t="s">
        <v>74</v>
      </c>
      <c r="E9" s="23" t="s">
        <v>59</v>
      </c>
      <c r="F9" s="84" t="s">
        <v>60</v>
      </c>
      <c r="G9" s="84"/>
      <c r="H9" s="23" t="s">
        <v>61</v>
      </c>
      <c r="I9" s="23" t="s">
        <v>62</v>
      </c>
      <c r="J9" s="84" t="s">
        <v>229</v>
      </c>
      <c r="K9" s="84"/>
      <c r="L9" s="84"/>
      <c r="M9" s="84"/>
      <c r="N9" s="84"/>
      <c r="O9" s="84"/>
      <c r="P9" s="84"/>
    </row>
    <row r="10" spans="1:16" ht="22.25" customHeight="1">
      <c r="A10" s="109"/>
      <c r="B10" s="113"/>
      <c r="C10" s="117"/>
      <c r="D10" s="115"/>
      <c r="E10" s="25" t="s">
        <v>63</v>
      </c>
      <c r="F10" s="103"/>
      <c r="G10" s="104"/>
      <c r="H10" s="6"/>
      <c r="I10" s="6"/>
      <c r="J10" s="100"/>
      <c r="K10" s="101"/>
      <c r="L10" s="101"/>
      <c r="M10" s="101"/>
      <c r="N10" s="98" t="s">
        <v>69</v>
      </c>
      <c r="O10" s="98"/>
      <c r="P10" s="99"/>
    </row>
    <row r="11" spans="1:16" ht="22.25" customHeight="1">
      <c r="A11" s="109"/>
      <c r="B11" s="113"/>
      <c r="C11" s="117"/>
      <c r="D11" s="115"/>
      <c r="E11" s="25" t="s">
        <v>64</v>
      </c>
      <c r="F11" s="103"/>
      <c r="G11" s="104"/>
      <c r="H11" s="6"/>
      <c r="I11" s="6"/>
      <c r="J11" s="100"/>
      <c r="K11" s="101"/>
      <c r="L11" s="101"/>
      <c r="M11" s="101"/>
      <c r="N11" s="98" t="s">
        <v>69</v>
      </c>
      <c r="O11" s="98"/>
      <c r="P11" s="99"/>
    </row>
    <row r="12" spans="1:16" ht="22.25" customHeight="1">
      <c r="A12" s="109"/>
      <c r="B12" s="113"/>
      <c r="C12" s="117"/>
      <c r="D12" s="115"/>
      <c r="E12" s="6"/>
      <c r="F12" s="103"/>
      <c r="G12" s="104"/>
      <c r="H12" s="6"/>
      <c r="I12" s="6"/>
      <c r="J12" s="100"/>
      <c r="K12" s="101"/>
      <c r="L12" s="101"/>
      <c r="M12" s="101"/>
      <c r="N12" s="98" t="s">
        <v>69</v>
      </c>
      <c r="O12" s="98"/>
      <c r="P12" s="99"/>
    </row>
    <row r="13" spans="1:16" ht="22.25" customHeight="1">
      <c r="A13" s="109"/>
      <c r="B13" s="113"/>
      <c r="C13" s="117"/>
      <c r="D13" s="115"/>
      <c r="E13" s="6"/>
      <c r="F13" s="103"/>
      <c r="G13" s="104"/>
      <c r="H13" s="6"/>
      <c r="I13" s="6"/>
      <c r="J13" s="100"/>
      <c r="K13" s="101"/>
      <c r="L13" s="101"/>
      <c r="M13" s="101"/>
      <c r="N13" s="98" t="s">
        <v>69</v>
      </c>
      <c r="O13" s="98"/>
      <c r="P13" s="99"/>
    </row>
    <row r="14" spans="1:16" ht="22.25" customHeight="1">
      <c r="A14" s="109"/>
      <c r="B14" s="113"/>
      <c r="C14" s="117"/>
      <c r="D14" s="115"/>
      <c r="E14" s="6"/>
      <c r="F14" s="103"/>
      <c r="G14" s="104"/>
      <c r="H14" s="6"/>
      <c r="I14" s="6"/>
      <c r="J14" s="100"/>
      <c r="K14" s="101"/>
      <c r="L14" s="101"/>
      <c r="M14" s="101"/>
      <c r="N14" s="98" t="s">
        <v>69</v>
      </c>
      <c r="O14" s="98"/>
      <c r="P14" s="99"/>
    </row>
    <row r="15" spans="1:16" ht="22.25" customHeight="1">
      <c r="A15" s="109"/>
      <c r="B15" s="113"/>
      <c r="C15" s="117"/>
      <c r="D15" s="115"/>
      <c r="E15" s="6"/>
      <c r="F15" s="103"/>
      <c r="G15" s="104"/>
      <c r="H15" s="6"/>
      <c r="I15" s="6"/>
      <c r="J15" s="100"/>
      <c r="K15" s="101"/>
      <c r="L15" s="101"/>
      <c r="M15" s="101"/>
      <c r="N15" s="98" t="s">
        <v>69</v>
      </c>
      <c r="O15" s="98"/>
      <c r="P15" s="99"/>
    </row>
    <row r="16" spans="1:16" ht="36.75">
      <c r="A16" s="109"/>
      <c r="B16" s="113"/>
      <c r="C16" s="116" t="s">
        <v>73</v>
      </c>
      <c r="D16" s="114" t="s">
        <v>72</v>
      </c>
      <c r="E16" s="23" t="s">
        <v>59</v>
      </c>
      <c r="F16" s="84" t="s">
        <v>60</v>
      </c>
      <c r="G16" s="84"/>
      <c r="H16" s="23" t="s">
        <v>61</v>
      </c>
      <c r="I16" s="84" t="s">
        <v>66</v>
      </c>
      <c r="J16" s="84"/>
      <c r="K16" s="84"/>
      <c r="L16" s="84"/>
      <c r="M16" s="84"/>
      <c r="N16" s="23" t="s">
        <v>53</v>
      </c>
      <c r="O16" s="84" t="s">
        <v>67</v>
      </c>
      <c r="P16" s="84"/>
    </row>
    <row r="17" spans="1:16" ht="22.25" customHeight="1">
      <c r="A17" s="109"/>
      <c r="B17" s="113"/>
      <c r="C17" s="117"/>
      <c r="D17" s="115"/>
      <c r="E17" s="25" t="s">
        <v>65</v>
      </c>
      <c r="F17" s="110" t="str">
        <f>IF(様式1!C13="","-",様式1!C13)</f>
        <v>-</v>
      </c>
      <c r="G17" s="111"/>
      <c r="H17" s="6"/>
      <c r="I17" s="26" t="s">
        <v>68</v>
      </c>
      <c r="J17" s="105" t="str">
        <f>_xlfn.XLOOKUP(F6,マスターデータ!$A$12:$A$17,マスターデータ!$C$12:$C$17,"室蘭工業大学",0)</f>
        <v>室蘭工業大学</v>
      </c>
      <c r="K17" s="106"/>
      <c r="L17" s="107"/>
      <c r="M17" s="27" t="s">
        <v>82</v>
      </c>
      <c r="N17" s="25" t="str">
        <f>IF(様式1!K12="","-",様式1!K12)</f>
        <v>-</v>
      </c>
      <c r="O17" s="89" t="s">
        <v>71</v>
      </c>
      <c r="P17" s="90"/>
    </row>
    <row r="18" spans="1:16" ht="22.25" customHeight="1">
      <c r="A18" s="109"/>
      <c r="B18" s="113"/>
      <c r="C18" s="117"/>
      <c r="D18" s="115"/>
      <c r="E18" s="6"/>
      <c r="F18" s="103"/>
      <c r="G18" s="104"/>
      <c r="H18" s="6"/>
      <c r="I18" s="7"/>
      <c r="J18" s="102"/>
      <c r="K18" s="102"/>
      <c r="L18" s="102"/>
      <c r="M18" s="8"/>
      <c r="N18" s="6"/>
      <c r="O18" s="78"/>
      <c r="P18" s="80"/>
    </row>
    <row r="19" spans="1:16" ht="22.25" customHeight="1">
      <c r="A19" s="109"/>
      <c r="B19" s="113"/>
      <c r="C19" s="117"/>
      <c r="D19" s="115"/>
      <c r="E19" s="6"/>
      <c r="F19" s="103"/>
      <c r="G19" s="104"/>
      <c r="H19" s="6"/>
      <c r="I19" s="7"/>
      <c r="J19" s="102"/>
      <c r="K19" s="102"/>
      <c r="L19" s="102"/>
      <c r="M19" s="8"/>
      <c r="N19" s="6"/>
      <c r="O19" s="78"/>
      <c r="P19" s="80"/>
    </row>
    <row r="20" spans="1:16" ht="22.25" customHeight="1">
      <c r="A20" s="109"/>
      <c r="B20" s="113"/>
      <c r="C20" s="117"/>
      <c r="D20" s="115"/>
      <c r="E20" s="6"/>
      <c r="F20" s="103"/>
      <c r="G20" s="104"/>
      <c r="H20" s="6"/>
      <c r="I20" s="7"/>
      <c r="J20" s="102"/>
      <c r="K20" s="102"/>
      <c r="L20" s="102"/>
      <c r="M20" s="8"/>
      <c r="N20" s="6"/>
      <c r="O20" s="78"/>
      <c r="P20" s="80"/>
    </row>
    <row r="21" spans="1:16" ht="22.25" customHeight="1">
      <c r="A21" s="109"/>
      <c r="B21" s="113"/>
      <c r="C21" s="117"/>
      <c r="D21" s="115"/>
      <c r="E21" s="6"/>
      <c r="F21" s="103"/>
      <c r="G21" s="104"/>
      <c r="H21" s="6"/>
      <c r="I21" s="7"/>
      <c r="J21" s="102"/>
      <c r="K21" s="102"/>
      <c r="L21" s="102"/>
      <c r="M21" s="8"/>
      <c r="N21" s="6"/>
      <c r="O21" s="78"/>
      <c r="P21" s="80"/>
    </row>
    <row r="22" spans="1:16" ht="22.25" customHeight="1">
      <c r="A22" s="109"/>
      <c r="B22" s="113"/>
      <c r="C22" s="117"/>
      <c r="D22" s="115"/>
      <c r="E22" s="6"/>
      <c r="F22" s="103"/>
      <c r="G22" s="104"/>
      <c r="H22" s="6"/>
      <c r="I22" s="7"/>
      <c r="J22" s="102"/>
      <c r="K22" s="102"/>
      <c r="L22" s="102"/>
      <c r="M22" s="8"/>
      <c r="N22" s="6"/>
      <c r="O22" s="78"/>
      <c r="P22" s="80"/>
    </row>
    <row r="23" spans="1:16" ht="22.25" customHeight="1">
      <c r="A23" s="109"/>
      <c r="B23" s="113"/>
      <c r="C23" s="117"/>
      <c r="D23" s="115"/>
      <c r="E23" s="6"/>
      <c r="F23" s="103"/>
      <c r="G23" s="104"/>
      <c r="H23" s="6"/>
      <c r="I23" s="7"/>
      <c r="J23" s="102"/>
      <c r="K23" s="102"/>
      <c r="L23" s="102"/>
      <c r="M23" s="8"/>
      <c r="N23" s="6"/>
      <c r="O23" s="78"/>
      <c r="P23" s="80"/>
    </row>
  </sheetData>
  <sheetProtection algorithmName="SHA-512" hashValue="HUrpeS2RcCkT8tpt6LpKdV0ZfHhylwuGCL17/5DF2KcvFp9uvlbSLI5spneov3SsLVXv7wMDc9boxyQWJH0V8w==" saltValue="im64hPrP0vCXCoP/8OYcog==" spinCount="100000" sheet="1" objects="1" scenarios="1"/>
  <mergeCells count="62">
    <mergeCell ref="C16:C23"/>
    <mergeCell ref="F9:G9"/>
    <mergeCell ref="J9:P9"/>
    <mergeCell ref="F16:G16"/>
    <mergeCell ref="A3:P3"/>
    <mergeCell ref="F6:J6"/>
    <mergeCell ref="K6:M6"/>
    <mergeCell ref="N6:O6"/>
    <mergeCell ref="F7:P7"/>
    <mergeCell ref="A6:E6"/>
    <mergeCell ref="A7:E7"/>
    <mergeCell ref="F5:G5"/>
    <mergeCell ref="I5:J5"/>
    <mergeCell ref="K5:M5"/>
    <mergeCell ref="N5:P5"/>
    <mergeCell ref="A5:E5"/>
    <mergeCell ref="O16:P16"/>
    <mergeCell ref="A9:A23"/>
    <mergeCell ref="F17:G17"/>
    <mergeCell ref="F18:G18"/>
    <mergeCell ref="F19:G19"/>
    <mergeCell ref="F20:G20"/>
    <mergeCell ref="F21:G21"/>
    <mergeCell ref="F22:G22"/>
    <mergeCell ref="F23:G23"/>
    <mergeCell ref="F10:G10"/>
    <mergeCell ref="F11:G11"/>
    <mergeCell ref="F12:G12"/>
    <mergeCell ref="B9:B23"/>
    <mergeCell ref="D9:D15"/>
    <mergeCell ref="D16:D23"/>
    <mergeCell ref="C9:C15"/>
    <mergeCell ref="F13:G13"/>
    <mergeCell ref="F14:G14"/>
    <mergeCell ref="F15:G15"/>
    <mergeCell ref="I16:M16"/>
    <mergeCell ref="J18:L18"/>
    <mergeCell ref="J17:L17"/>
    <mergeCell ref="J13:M13"/>
    <mergeCell ref="J19:L19"/>
    <mergeCell ref="J20:L20"/>
    <mergeCell ref="J21:L21"/>
    <mergeCell ref="J22:L22"/>
    <mergeCell ref="J23:L23"/>
    <mergeCell ref="O22:P22"/>
    <mergeCell ref="O23:P23"/>
    <mergeCell ref="O17:P17"/>
    <mergeCell ref="O18:P18"/>
    <mergeCell ref="O19:P19"/>
    <mergeCell ref="O20:P20"/>
    <mergeCell ref="O21:P21"/>
    <mergeCell ref="N13:P13"/>
    <mergeCell ref="J14:M14"/>
    <mergeCell ref="N14:P14"/>
    <mergeCell ref="J15:M15"/>
    <mergeCell ref="N15:P15"/>
    <mergeCell ref="N10:P10"/>
    <mergeCell ref="J10:M10"/>
    <mergeCell ref="J11:M11"/>
    <mergeCell ref="N11:P11"/>
    <mergeCell ref="J12:M12"/>
    <mergeCell ref="N12:P12"/>
  </mergeCells>
  <phoneticPr fontId="2"/>
  <conditionalFormatting sqref="H5 N5:N6 F6:F7">
    <cfRule type="expression" dxfId="0" priority="1">
      <formula>#REF!=""</formula>
    </cfRule>
  </conditionalFormatting>
  <dataValidations count="1">
    <dataValidation type="whole" operator="greaterThanOrEqual" allowBlank="1" showInputMessage="1" showErrorMessage="1" sqref="H10:H15 H17:H23 N18:N23" xr:uid="{D296A3FB-17FE-4FCE-B519-03ACCEC7F91A}">
      <formula1>0</formula1>
    </dataValidation>
  </dataValidations>
  <printOptions horizontalCentered="1"/>
  <pageMargins left="0.59055118110236227" right="0.59055118110236227" top="0.59055118110236227" bottom="0.39370078740157483" header="0.31496062992125984" footer="0.31496062992125984"/>
  <pageSetup paperSize="9" scale="7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8D9CAE9D-886A-4041-AEDF-8281A1F83B37}">
          <x14:formula1>
            <xm:f>マスターデータ!$A$12:$A$17</xm:f>
          </x14:formula1>
          <xm:sqref>F6:J6</xm:sqref>
        </x14:dataValidation>
        <x14:dataValidation type="list" allowBlank="1" showInputMessage="1" showErrorMessage="1" xr:uid="{12D1341C-C3ED-4745-AC57-4C01C53A8524}">
          <x14:formula1>
            <xm:f>マスターデータ!$B$61:$B$62</xm:f>
          </x14:formula1>
          <xm:sqref>O17:P17</xm:sqref>
        </x14:dataValidation>
        <x14:dataValidation type="list" allowBlank="1" showInputMessage="1" showErrorMessage="1" xr:uid="{32251057-8EBD-4B11-9171-2B0376C49DEE}">
          <x14:formula1>
            <xm:f>マスターデータ!$A$42</xm:f>
          </x14:formula1>
          <xm:sqref>E18:E23</xm:sqref>
        </x14:dataValidation>
        <x14:dataValidation type="list" allowBlank="1" showInputMessage="1" showErrorMessage="1" xr:uid="{3BC51A3D-1E63-470D-A825-C4693B87BBB2}">
          <x14:formula1>
            <xm:f>マスターデータ!$A$46:$A$47</xm:f>
          </x14:formula1>
          <xm:sqref>I18:I23</xm:sqref>
        </x14:dataValidation>
        <x14:dataValidation type="list" allowBlank="1" showInputMessage="1" showErrorMessage="1" xr:uid="{3F0B7B66-2C3E-428A-A9A8-403FED36F5E0}">
          <x14:formula1>
            <xm:f>マスターデータ!$A$51:$A$57</xm:f>
          </x14:formula1>
          <xm:sqref>M18:M23</xm:sqref>
        </x14:dataValidation>
        <x14:dataValidation type="list" allowBlank="1" showInputMessage="1" showErrorMessage="1" xr:uid="{A64B0A52-F2C1-44DC-9C90-62A4361BFC60}">
          <x14:formula1>
            <xm:f>マスターデータ!$B$61</xm:f>
          </x14:formula1>
          <xm:sqref>O18:P23</xm:sqref>
        </x14:dataValidation>
        <x14:dataValidation type="list" allowBlank="1" showInputMessage="1" showErrorMessage="1" xr:uid="{26BE94F9-E1A2-430B-964C-DD33FEDA5B50}">
          <x14:formula1>
            <xm:f>マスターデータ!$A$40:$A$41</xm:f>
          </x14:formula1>
          <xm:sqref>E12:E15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05F90-E67E-4061-8B0B-8ED3E4922B54}">
  <sheetPr>
    <pageSetUpPr fitToPage="1"/>
  </sheetPr>
  <dimension ref="A1:L37"/>
  <sheetViews>
    <sheetView view="pageBreakPreview" zoomScale="85" zoomScaleNormal="100" zoomScaleSheetLayoutView="85" workbookViewId="0">
      <selection activeCell="G9" sqref="G9"/>
    </sheetView>
  </sheetViews>
  <sheetFormatPr defaultColWidth="8.6875" defaultRowHeight="12.75"/>
  <cols>
    <col min="1" max="16384" width="8.6875" style="1"/>
  </cols>
  <sheetData>
    <row r="1" spans="1:12" ht="140" customHeight="1"/>
    <row r="2" spans="1:12" ht="16.25" customHeight="1">
      <c r="I2" s="86" t="s">
        <v>193</v>
      </c>
      <c r="J2" s="86"/>
      <c r="K2" s="86"/>
      <c r="L2" s="86"/>
    </row>
    <row r="3" spans="1:12" ht="45" customHeight="1">
      <c r="A3" s="91" t="s">
        <v>238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2" ht="16.25" customHeight="1">
      <c r="J4" s="156" t="str">
        <f>IF(様式1!J5="","-",様式1!J5)</f>
        <v>-</v>
      </c>
      <c r="K4" s="156"/>
      <c r="L4" s="156"/>
    </row>
    <row r="5" spans="1:12" ht="22.5" customHeight="1">
      <c r="A5" s="17" t="s">
        <v>0</v>
      </c>
    </row>
    <row r="6" spans="1:12" ht="16.25" customHeight="1"/>
    <row r="7" spans="1:12" ht="34.5" customHeight="1">
      <c r="A7" s="28" t="s">
        <v>245</v>
      </c>
      <c r="B7" s="154" t="str">
        <f>IF(様式1!J11="","-",様式1!J11)</f>
        <v>-</v>
      </c>
      <c r="C7" s="154"/>
      <c r="D7" s="154"/>
      <c r="E7" s="29" t="s">
        <v>6</v>
      </c>
      <c r="F7" s="89" t="str">
        <f>IF(様式1!C12="","-",様式1!C12)</f>
        <v>-</v>
      </c>
      <c r="G7" s="97"/>
      <c r="H7" s="90"/>
      <c r="I7" s="28" t="s">
        <v>7</v>
      </c>
      <c r="J7" s="89" t="str">
        <f>IF(様式1!C13="","-",様式1!C13)</f>
        <v>-</v>
      </c>
      <c r="K7" s="97"/>
      <c r="L7" s="90"/>
    </row>
    <row r="8" spans="1:12" ht="16.25" customHeight="1"/>
    <row r="9" spans="1:12" ht="16.25" customHeight="1">
      <c r="A9" s="70" t="str">
        <f>様式1!M3&amp;様式1!N3&amp;"授業料免除申請をする予定ですか？"</f>
        <v>2026後期授業料免除申請をする予定ですか？</v>
      </c>
      <c r="G9" s="166"/>
    </row>
    <row r="10" spans="1:12" ht="16.25" customHeight="1">
      <c r="A10" s="71" t="str">
        <f>"Do you plan to apply for tuition fee exemption for the "&amp;マスターデータ!F2&amp;" of "&amp;マスターデータ!B2&amp;"?"</f>
        <v>Do you plan to apply for tuition fee exemption for the second semester of 2026?</v>
      </c>
    </row>
    <row r="11" spans="1:12" ht="16.25" customHeight="1">
      <c r="A11" s="167" t="s">
        <v>251</v>
      </c>
      <c r="B11" s="71"/>
    </row>
    <row r="12" spans="1:12" ht="16.25" customHeight="1">
      <c r="B12" s="71"/>
    </row>
    <row r="13" spans="1:12" ht="16.25" customHeight="1">
      <c r="B13" s="1" t="s">
        <v>231</v>
      </c>
    </row>
    <row r="14" spans="1:12" ht="35.25" customHeight="1">
      <c r="B14" s="155" t="str">
        <f>"In connection with the application for exemption and deferral of the admission fee, I hereby declare the income and expenditure per month for the fiscal year "&amp;マスターデータ!B2&amp;", as evidenced by the following documents."</f>
        <v>In connection with the application for exemption and deferral of the admission fee, I hereby declare the income and expenditure per month for the fiscal year 2026, as evidenced by the following documents.</v>
      </c>
      <c r="C14" s="155"/>
      <c r="D14" s="155"/>
      <c r="E14" s="155"/>
      <c r="F14" s="155"/>
      <c r="G14" s="155"/>
      <c r="H14" s="155"/>
      <c r="I14" s="155"/>
      <c r="J14" s="155"/>
      <c r="K14" s="155"/>
    </row>
    <row r="15" spans="1:12" ht="21">
      <c r="F15" s="147" t="s">
        <v>1</v>
      </c>
      <c r="G15" s="147"/>
    </row>
    <row r="16" spans="1:12" ht="15.75" customHeight="1" thickBot="1">
      <c r="F16" s="30"/>
      <c r="G16" s="30"/>
    </row>
    <row r="17" spans="2:11" ht="33" customHeight="1" thickBot="1">
      <c r="B17" s="148" t="s">
        <v>239</v>
      </c>
      <c r="C17" s="149"/>
      <c r="D17" s="5">
        <v>1</v>
      </c>
      <c r="E17" s="19" t="s">
        <v>2</v>
      </c>
      <c r="F17" s="96" t="s">
        <v>240</v>
      </c>
      <c r="G17" s="96"/>
      <c r="H17" s="96"/>
      <c r="I17" s="96"/>
      <c r="J17" s="96"/>
      <c r="K17" s="96"/>
    </row>
    <row r="18" spans="2:11" ht="13.15" thickBot="1"/>
    <row r="19" spans="2:11" ht="21" customHeight="1">
      <c r="B19" s="150" t="s">
        <v>4</v>
      </c>
      <c r="C19" s="151"/>
      <c r="D19" s="151"/>
      <c r="E19" s="151"/>
      <c r="F19" s="152"/>
      <c r="G19" s="153" t="s">
        <v>5</v>
      </c>
      <c r="H19" s="151"/>
      <c r="I19" s="151"/>
      <c r="J19" s="151"/>
      <c r="K19" s="152"/>
    </row>
    <row r="20" spans="2:11" ht="40.25" customHeight="1">
      <c r="B20" s="141" t="s">
        <v>17</v>
      </c>
      <c r="C20" s="142"/>
      <c r="D20" s="126"/>
      <c r="E20" s="127"/>
      <c r="F20" s="31" t="s">
        <v>20</v>
      </c>
      <c r="G20" s="145" t="s">
        <v>9</v>
      </c>
      <c r="H20" s="146"/>
      <c r="I20" s="126"/>
      <c r="J20" s="127"/>
      <c r="K20" s="31" t="s">
        <v>20</v>
      </c>
    </row>
    <row r="21" spans="2:11" ht="40.25" customHeight="1">
      <c r="B21" s="141" t="s">
        <v>18</v>
      </c>
      <c r="C21" s="142"/>
      <c r="D21" s="126"/>
      <c r="E21" s="127"/>
      <c r="F21" s="31" t="s">
        <v>20</v>
      </c>
      <c r="G21" s="141" t="s">
        <v>10</v>
      </c>
      <c r="H21" s="142"/>
      <c r="I21" s="126"/>
      <c r="J21" s="127"/>
      <c r="K21" s="31" t="s">
        <v>20</v>
      </c>
    </row>
    <row r="22" spans="2:11" ht="40.25" customHeight="1">
      <c r="B22" s="141" t="s">
        <v>11</v>
      </c>
      <c r="C22" s="142"/>
      <c r="D22" s="126"/>
      <c r="E22" s="127"/>
      <c r="F22" s="31" t="s">
        <v>20</v>
      </c>
      <c r="G22" s="141" t="s">
        <v>12</v>
      </c>
      <c r="H22" s="142"/>
      <c r="I22" s="126"/>
      <c r="J22" s="127"/>
      <c r="K22" s="31" t="s">
        <v>20</v>
      </c>
    </row>
    <row r="23" spans="2:11" ht="40.25" customHeight="1">
      <c r="B23" s="141" t="s">
        <v>13</v>
      </c>
      <c r="C23" s="142"/>
      <c r="D23" s="126"/>
      <c r="E23" s="127"/>
      <c r="F23" s="31" t="s">
        <v>20</v>
      </c>
      <c r="G23" s="141" t="s">
        <v>247</v>
      </c>
      <c r="H23" s="142"/>
      <c r="I23" s="126"/>
      <c r="J23" s="127"/>
      <c r="K23" s="31" t="s">
        <v>20</v>
      </c>
    </row>
    <row r="24" spans="2:11" ht="40.25" customHeight="1">
      <c r="B24" s="141" t="s">
        <v>233</v>
      </c>
      <c r="C24" s="142"/>
      <c r="D24" s="143">
        <f>様式3別紙!H54</f>
        <v>0</v>
      </c>
      <c r="E24" s="144"/>
      <c r="F24" s="31" t="s">
        <v>20</v>
      </c>
      <c r="G24" s="141" t="s">
        <v>14</v>
      </c>
      <c r="H24" s="142"/>
      <c r="I24" s="126"/>
      <c r="J24" s="127"/>
      <c r="K24" s="31" t="s">
        <v>20</v>
      </c>
    </row>
    <row r="25" spans="2:11" ht="40.25" customHeight="1">
      <c r="B25" s="141" t="s">
        <v>25</v>
      </c>
      <c r="C25" s="142"/>
      <c r="D25" s="126"/>
      <c r="E25" s="127"/>
      <c r="F25" s="31" t="s">
        <v>20</v>
      </c>
      <c r="G25" s="141" t="s">
        <v>15</v>
      </c>
      <c r="H25" s="142"/>
      <c r="I25" s="126"/>
      <c r="J25" s="127"/>
      <c r="K25" s="31" t="s">
        <v>20</v>
      </c>
    </row>
    <row r="26" spans="2:11" ht="40.25" customHeight="1">
      <c r="B26" s="141" t="s">
        <v>8</v>
      </c>
      <c r="C26" s="142"/>
      <c r="D26" s="126"/>
      <c r="E26" s="127"/>
      <c r="F26" s="31" t="s">
        <v>20</v>
      </c>
      <c r="G26" s="141" t="s">
        <v>248</v>
      </c>
      <c r="H26" s="142"/>
      <c r="I26" s="126"/>
      <c r="J26" s="127"/>
      <c r="K26" s="31" t="s">
        <v>20</v>
      </c>
    </row>
    <row r="27" spans="2:11" ht="40.25" customHeight="1">
      <c r="B27" s="141" t="s">
        <v>19</v>
      </c>
      <c r="C27" s="142"/>
      <c r="D27" s="126"/>
      <c r="E27" s="127"/>
      <c r="F27" s="31" t="s">
        <v>20</v>
      </c>
      <c r="G27" s="128" t="s">
        <v>23</v>
      </c>
      <c r="H27" s="129"/>
      <c r="I27" s="126"/>
      <c r="J27" s="127"/>
      <c r="K27" s="31" t="s">
        <v>20</v>
      </c>
    </row>
    <row r="28" spans="2:11" ht="40.25" customHeight="1">
      <c r="B28" s="124" t="s">
        <v>24</v>
      </c>
      <c r="C28" s="125"/>
      <c r="D28" s="126"/>
      <c r="E28" s="127"/>
      <c r="F28" s="31" t="s">
        <v>20</v>
      </c>
      <c r="G28" s="128" t="s">
        <v>23</v>
      </c>
      <c r="H28" s="129"/>
      <c r="I28" s="126"/>
      <c r="J28" s="127"/>
      <c r="K28" s="31" t="s">
        <v>20</v>
      </c>
    </row>
    <row r="29" spans="2:11" ht="40.25" customHeight="1" thickBot="1">
      <c r="B29" s="124" t="s">
        <v>24</v>
      </c>
      <c r="C29" s="125"/>
      <c r="D29" s="130"/>
      <c r="E29" s="131"/>
      <c r="F29" s="32" t="s">
        <v>20</v>
      </c>
      <c r="G29" s="124" t="s">
        <v>23</v>
      </c>
      <c r="H29" s="125"/>
      <c r="I29" s="130"/>
      <c r="J29" s="131"/>
      <c r="K29" s="32" t="s">
        <v>20</v>
      </c>
    </row>
    <row r="30" spans="2:11" ht="25.25" customHeight="1" thickTop="1">
      <c r="B30" s="132" t="s">
        <v>21</v>
      </c>
      <c r="C30" s="133"/>
      <c r="D30" s="134">
        <f>SUM(D20:E29)</f>
        <v>0</v>
      </c>
      <c r="E30" s="135"/>
      <c r="F30" s="33" t="s">
        <v>20</v>
      </c>
      <c r="G30" s="132" t="s">
        <v>22</v>
      </c>
      <c r="H30" s="133"/>
      <c r="I30" s="134">
        <f>SUM(I20:J29)</f>
        <v>0</v>
      </c>
      <c r="J30" s="135"/>
      <c r="K30" s="33" t="s">
        <v>20</v>
      </c>
    </row>
    <row r="31" spans="2:11" ht="25.25" customHeight="1" thickBot="1">
      <c r="B31" s="137" t="s">
        <v>91</v>
      </c>
      <c r="C31" s="138"/>
      <c r="D31" s="139">
        <f>D30*12</f>
        <v>0</v>
      </c>
      <c r="E31" s="140"/>
      <c r="F31" s="34" t="s">
        <v>20</v>
      </c>
      <c r="G31" s="137" t="s">
        <v>92</v>
      </c>
      <c r="H31" s="138"/>
      <c r="I31" s="139">
        <f>I30*12</f>
        <v>0</v>
      </c>
      <c r="J31" s="140"/>
      <c r="K31" s="34" t="s">
        <v>20</v>
      </c>
    </row>
    <row r="32" spans="2:11" ht="16.25" customHeight="1">
      <c r="B32" s="21"/>
      <c r="C32" s="19"/>
      <c r="D32" s="35" t="str">
        <f>IF(D30&lt;I30,"※エラー：収入より支出が多くなっています","")</f>
        <v/>
      </c>
      <c r="E32" s="36"/>
      <c r="F32" s="19"/>
      <c r="G32" s="21"/>
      <c r="H32" s="19"/>
      <c r="I32" s="36"/>
      <c r="J32" s="36"/>
      <c r="K32" s="19"/>
    </row>
    <row r="33" spans="1:12" ht="16.25" customHeight="1">
      <c r="B33" s="21"/>
      <c r="C33" s="19"/>
      <c r="D33" s="35" t="str">
        <f>IF(D30&lt;I30,"　Error: Expenses are greater than income.","")</f>
        <v/>
      </c>
      <c r="E33" s="36"/>
      <c r="F33" s="19"/>
      <c r="G33" s="21"/>
      <c r="H33" s="19"/>
      <c r="I33" s="36"/>
      <c r="J33" s="36"/>
      <c r="K33" s="19"/>
    </row>
    <row r="34" spans="1:12" ht="34.5" customHeight="1">
      <c r="A34" s="37" t="s">
        <v>3</v>
      </c>
      <c r="B34" s="96" t="s">
        <v>232</v>
      </c>
      <c r="C34" s="96"/>
      <c r="D34" s="96"/>
      <c r="E34" s="96"/>
      <c r="F34" s="96"/>
      <c r="G34" s="96"/>
      <c r="H34" s="96"/>
      <c r="I34" s="96"/>
      <c r="J34" s="96"/>
      <c r="K34" s="96"/>
      <c r="L34" s="136"/>
    </row>
    <row r="35" spans="1:12" ht="34.5" customHeight="1">
      <c r="A35" s="37" t="s">
        <v>172</v>
      </c>
      <c r="B35" s="96" t="s">
        <v>234</v>
      </c>
      <c r="C35" s="96"/>
      <c r="D35" s="96"/>
      <c r="E35" s="96"/>
      <c r="F35" s="96"/>
      <c r="G35" s="96"/>
      <c r="H35" s="96"/>
      <c r="I35" s="96"/>
      <c r="J35" s="96"/>
    </row>
    <row r="36" spans="1:12" ht="34.5" customHeight="1">
      <c r="A36" s="37" t="s">
        <v>173</v>
      </c>
      <c r="B36" s="96" t="s">
        <v>235</v>
      </c>
      <c r="C36" s="96"/>
      <c r="D36" s="96"/>
      <c r="E36" s="96"/>
      <c r="F36" s="96"/>
      <c r="G36" s="96"/>
      <c r="H36" s="96"/>
      <c r="I36" s="96"/>
      <c r="J36" s="96"/>
      <c r="K36" s="96"/>
    </row>
    <row r="37" spans="1:12" ht="34.5" customHeight="1">
      <c r="A37" s="37" t="s">
        <v>174</v>
      </c>
      <c r="B37" s="96" t="s">
        <v>16</v>
      </c>
      <c r="C37" s="96"/>
      <c r="D37" s="96"/>
      <c r="E37" s="96"/>
      <c r="F37" s="96"/>
      <c r="G37" s="96"/>
      <c r="H37" s="96"/>
      <c r="I37" s="96"/>
      <c r="J37" s="96"/>
    </row>
  </sheetData>
  <sheetProtection algorithmName="SHA-512" hashValue="r9MNGHDONgz7ca6d5BmfVOtm8EfXuT0t1+b8cZnNHgXFQtJtPEXoT2Qo4Y38to3K/sY2dBJyyijKGX9kGY/PdA==" saltValue="r6EW4Nm2Xafn3oWG8WKQhg==" spinCount="100000" sheet="1" objects="1" scenarios="1"/>
  <mergeCells count="64">
    <mergeCell ref="I2:L2"/>
    <mergeCell ref="B7:D7"/>
    <mergeCell ref="F7:H7"/>
    <mergeCell ref="J7:L7"/>
    <mergeCell ref="B14:K14"/>
    <mergeCell ref="A3:L3"/>
    <mergeCell ref="J4:L4"/>
    <mergeCell ref="F15:G15"/>
    <mergeCell ref="B17:C17"/>
    <mergeCell ref="F17:K17"/>
    <mergeCell ref="B19:F19"/>
    <mergeCell ref="G19:K19"/>
    <mergeCell ref="B20:C20"/>
    <mergeCell ref="D20:E20"/>
    <mergeCell ref="G20:H20"/>
    <mergeCell ref="I20:J20"/>
    <mergeCell ref="B21:C21"/>
    <mergeCell ref="D21:E21"/>
    <mergeCell ref="G21:H21"/>
    <mergeCell ref="I21:J21"/>
    <mergeCell ref="B22:C22"/>
    <mergeCell ref="D22:E22"/>
    <mergeCell ref="G22:H22"/>
    <mergeCell ref="I22:J22"/>
    <mergeCell ref="B23:C23"/>
    <mergeCell ref="D23:E23"/>
    <mergeCell ref="G23:H23"/>
    <mergeCell ref="I23:J23"/>
    <mergeCell ref="B24:C24"/>
    <mergeCell ref="D24:E24"/>
    <mergeCell ref="G24:H24"/>
    <mergeCell ref="I24:J24"/>
    <mergeCell ref="B25:C25"/>
    <mergeCell ref="D25:E25"/>
    <mergeCell ref="G25:H25"/>
    <mergeCell ref="I25:J25"/>
    <mergeCell ref="I26:J26"/>
    <mergeCell ref="B27:C27"/>
    <mergeCell ref="D27:E27"/>
    <mergeCell ref="G27:H27"/>
    <mergeCell ref="I27:J27"/>
    <mergeCell ref="B26:C26"/>
    <mergeCell ref="D26:E26"/>
    <mergeCell ref="G26:H26"/>
    <mergeCell ref="B36:K36"/>
    <mergeCell ref="B37:J37"/>
    <mergeCell ref="B30:C30"/>
    <mergeCell ref="D30:E30"/>
    <mergeCell ref="G30:H30"/>
    <mergeCell ref="I30:J30"/>
    <mergeCell ref="B34:L34"/>
    <mergeCell ref="B35:J35"/>
    <mergeCell ref="B31:C31"/>
    <mergeCell ref="D31:E31"/>
    <mergeCell ref="G31:H31"/>
    <mergeCell ref="I31:J31"/>
    <mergeCell ref="B28:C28"/>
    <mergeCell ref="D28:E28"/>
    <mergeCell ref="G28:H28"/>
    <mergeCell ref="I28:J28"/>
    <mergeCell ref="B29:C29"/>
    <mergeCell ref="D29:E29"/>
    <mergeCell ref="G29:H29"/>
    <mergeCell ref="I29:J29"/>
  </mergeCells>
  <phoneticPr fontId="2"/>
  <dataValidations count="1">
    <dataValidation type="list" allowBlank="1" showInputMessage="1" showErrorMessage="1" sqref="G9" xr:uid="{16353043-0334-4A1E-9DC1-6042026744AF}">
      <formula1>"Yes,No"</formula1>
    </dataValidation>
  </dataValidations>
  <printOptions horizontalCentered="1"/>
  <pageMargins left="0.78740157480314965" right="0.78740157480314965" top="0.59055118110236227" bottom="0.39370078740157483" header="0.31496062992125984" footer="0.31496062992125984"/>
  <pageSetup paperSize="9" scale="72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D9350-C815-48C1-A656-97E4663BCB37}">
  <sheetPr>
    <pageSetUpPr fitToPage="1"/>
  </sheetPr>
  <dimension ref="A1:L54"/>
  <sheetViews>
    <sheetView view="pageBreakPreview" zoomScale="85" zoomScaleNormal="100" zoomScaleSheetLayoutView="85" workbookViewId="0">
      <selection activeCell="B14" sqref="B14"/>
    </sheetView>
  </sheetViews>
  <sheetFormatPr defaultColWidth="8.6875" defaultRowHeight="12.75"/>
  <cols>
    <col min="1" max="9" width="11.5625" style="1" customWidth="1"/>
    <col min="10" max="12" width="10.8125" style="1" customWidth="1"/>
    <col min="13" max="13" width="8.6875" style="1"/>
    <col min="14" max="14" width="11.5625" style="1" customWidth="1"/>
    <col min="15" max="15" width="10.8125" style="1" bestFit="1" customWidth="1"/>
    <col min="16" max="17" width="12.8125" style="1" bestFit="1" customWidth="1"/>
    <col min="18" max="18" width="11.75" style="1" customWidth="1"/>
    <col min="19" max="19" width="10.8125" style="1" bestFit="1" customWidth="1"/>
    <col min="20" max="20" width="12.8125" style="1" bestFit="1" customWidth="1"/>
    <col min="21" max="21" width="10.8125" style="1" bestFit="1" customWidth="1"/>
    <col min="22" max="16384" width="8.6875" style="1"/>
  </cols>
  <sheetData>
    <row r="1" spans="1:12" ht="140" customHeight="1"/>
    <row r="2" spans="1:12" ht="16.25" customHeight="1">
      <c r="F2" s="86" t="s">
        <v>199</v>
      </c>
      <c r="G2" s="86"/>
      <c r="H2" s="86"/>
      <c r="I2" s="86"/>
    </row>
    <row r="3" spans="1:12" ht="45" customHeight="1">
      <c r="A3" s="91" t="s">
        <v>236</v>
      </c>
      <c r="B3" s="91"/>
      <c r="C3" s="91"/>
      <c r="D3" s="91"/>
      <c r="E3" s="91"/>
      <c r="F3" s="91"/>
      <c r="G3" s="91"/>
      <c r="H3" s="91"/>
      <c r="I3" s="91"/>
      <c r="J3" s="48"/>
      <c r="K3" s="48"/>
      <c r="L3" s="48"/>
    </row>
    <row r="4" spans="1:12" ht="16.25" customHeight="1"/>
    <row r="5" spans="1:12" ht="34.5" customHeight="1">
      <c r="A5" s="28" t="s">
        <v>245</v>
      </c>
      <c r="B5" s="161" t="str">
        <f>IF(様式1!J11="","-",様式1!J11)</f>
        <v>-</v>
      </c>
      <c r="C5" s="142"/>
      <c r="D5" s="29" t="s">
        <v>6</v>
      </c>
      <c r="E5" s="89" t="str">
        <f>IF(様式1!C12="","-",様式1!C12)</f>
        <v>-</v>
      </c>
      <c r="F5" s="90"/>
      <c r="G5" s="28" t="s">
        <v>7</v>
      </c>
      <c r="H5" s="89" t="str">
        <f>IF(様式1!C13="","-",様式1!C13)</f>
        <v>-</v>
      </c>
      <c r="I5" s="90"/>
    </row>
    <row r="6" spans="1:12" ht="16.25" customHeight="1"/>
    <row r="7" spans="1:12" ht="16.25" customHeight="1">
      <c r="A7" s="1" t="s">
        <v>222</v>
      </c>
    </row>
    <row r="8" spans="1:12">
      <c r="A8" s="2" t="s">
        <v>223</v>
      </c>
    </row>
    <row r="9" spans="1:12" ht="16.25" customHeight="1"/>
    <row r="10" spans="1:12" ht="16.25" customHeight="1">
      <c r="A10" s="1" t="s">
        <v>200</v>
      </c>
    </row>
    <row r="11" spans="1:12" ht="16.25" customHeight="1">
      <c r="A11" s="1" t="s">
        <v>201</v>
      </c>
      <c r="I11" s="49"/>
      <c r="J11" s="49"/>
      <c r="K11" s="49"/>
    </row>
    <row r="12" spans="1:12" ht="16.350000000000001" customHeight="1">
      <c r="B12" s="46" t="s">
        <v>202</v>
      </c>
      <c r="C12" s="25" t="s">
        <v>203</v>
      </c>
    </row>
    <row r="13" spans="1:12" ht="16.25" customHeight="1">
      <c r="A13" s="50" t="s">
        <v>204</v>
      </c>
      <c r="B13" s="51" t="s">
        <v>205</v>
      </c>
      <c r="C13" s="52">
        <v>50000</v>
      </c>
    </row>
    <row r="14" spans="1:12" ht="16.350000000000001" customHeight="1">
      <c r="B14" s="65"/>
      <c r="C14" s="66"/>
    </row>
    <row r="15" spans="1:12" ht="16.350000000000001" customHeight="1">
      <c r="B15" s="65"/>
      <c r="C15" s="66"/>
    </row>
    <row r="16" spans="1:12" ht="16.350000000000001" customHeight="1">
      <c r="B16" s="65"/>
      <c r="C16" s="66"/>
    </row>
    <row r="17" spans="1:9" ht="16.25" customHeight="1">
      <c r="B17" s="53" t="s">
        <v>206</v>
      </c>
      <c r="C17" s="54">
        <f>SUM(C14:C16)</f>
        <v>0</v>
      </c>
    </row>
    <row r="18" spans="1:9" ht="16.25" customHeight="1"/>
    <row r="19" spans="1:9" ht="16.25" customHeight="1">
      <c r="A19" s="1" t="s">
        <v>207</v>
      </c>
    </row>
    <row r="20" spans="1:9" ht="16.25" customHeight="1">
      <c r="B20" s="46" t="s">
        <v>202</v>
      </c>
      <c r="C20" s="25" t="s">
        <v>208</v>
      </c>
      <c r="D20" s="25" t="s">
        <v>209</v>
      </c>
      <c r="E20" s="25" t="s">
        <v>203</v>
      </c>
    </row>
    <row r="21" spans="1:9" ht="16.350000000000001" customHeight="1">
      <c r="A21" s="50" t="s">
        <v>204</v>
      </c>
      <c r="B21" s="51" t="s">
        <v>205</v>
      </c>
      <c r="C21" s="52">
        <v>1200000</v>
      </c>
      <c r="D21" s="55">
        <v>6</v>
      </c>
      <c r="E21" s="52">
        <f>C21/D21</f>
        <v>200000</v>
      </c>
    </row>
    <row r="22" spans="1:9" ht="16.350000000000001" customHeight="1">
      <c r="B22" s="65"/>
      <c r="C22" s="67"/>
      <c r="D22" s="68"/>
      <c r="E22" s="25">
        <f>IFERROR(C22/D22,0)</f>
        <v>0</v>
      </c>
    </row>
    <row r="23" spans="1:9" ht="16.25" customHeight="1"/>
    <row r="24" spans="1:9" ht="16.25" customHeight="1"/>
    <row r="25" spans="1:9" ht="16.25" customHeight="1">
      <c r="A25" s="1" t="s">
        <v>210</v>
      </c>
    </row>
    <row r="26" spans="1:9" ht="16.25" customHeight="1"/>
    <row r="27" spans="1:9" ht="16.25" customHeight="1">
      <c r="A27" s="19" t="s">
        <v>211</v>
      </c>
      <c r="B27" s="6"/>
      <c r="C27" s="56" t="s">
        <v>212</v>
      </c>
    </row>
    <row r="28" spans="1:9" ht="16.25" customHeight="1">
      <c r="A28" s="19"/>
      <c r="B28" s="19"/>
    </row>
    <row r="29" spans="1:9" ht="16.25" customHeight="1">
      <c r="A29" s="1" t="s">
        <v>224</v>
      </c>
    </row>
    <row r="30" spans="1:9" ht="22.15" customHeight="1">
      <c r="A30" s="165" t="s">
        <v>225</v>
      </c>
      <c r="B30" s="165"/>
      <c r="C30" s="165"/>
      <c r="D30" s="165"/>
      <c r="E30" s="165"/>
      <c r="F30" s="165"/>
      <c r="G30" s="165"/>
      <c r="H30" s="165"/>
      <c r="I30" s="165"/>
    </row>
    <row r="31" spans="1:9" ht="16.25" customHeight="1">
      <c r="B31" s="57" t="s">
        <v>213</v>
      </c>
    </row>
    <row r="32" spans="1:9" ht="16.25" customHeight="1"/>
    <row r="33" spans="1:9" ht="16.25" customHeight="1">
      <c r="A33" s="1" t="s">
        <v>214</v>
      </c>
      <c r="I33" s="49"/>
    </row>
    <row r="34" spans="1:9" ht="16.25" customHeight="1">
      <c r="B34" s="46" t="s">
        <v>202</v>
      </c>
      <c r="C34" s="58" t="str">
        <f>"送金額("&amp;$B$27&amp;")"</f>
        <v>送金額()</v>
      </c>
      <c r="D34" s="25" t="s">
        <v>215</v>
      </c>
      <c r="E34" s="25" t="s">
        <v>203</v>
      </c>
    </row>
    <row r="35" spans="1:9" ht="16.25" customHeight="1">
      <c r="A35" s="50" t="s">
        <v>204</v>
      </c>
      <c r="B35" s="51" t="s">
        <v>205</v>
      </c>
      <c r="C35" s="52">
        <v>5000</v>
      </c>
      <c r="D35" s="59">
        <v>23.16</v>
      </c>
      <c r="E35" s="52">
        <f>IFERROR(C35*D35,0)</f>
        <v>115800</v>
      </c>
    </row>
    <row r="36" spans="1:9" ht="20" customHeight="1">
      <c r="B36" s="65"/>
      <c r="C36" s="66"/>
      <c r="D36" s="66"/>
      <c r="E36" s="54">
        <f t="shared" ref="E36:E38" si="0">IFERROR(C36*D36,0)</f>
        <v>0</v>
      </c>
    </row>
    <row r="37" spans="1:9" ht="20" customHeight="1">
      <c r="B37" s="65"/>
      <c r="C37" s="66"/>
      <c r="D37" s="66"/>
      <c r="E37" s="54">
        <f t="shared" si="0"/>
        <v>0</v>
      </c>
    </row>
    <row r="38" spans="1:9" ht="20" customHeight="1">
      <c r="B38" s="65"/>
      <c r="C38" s="66"/>
      <c r="D38" s="66"/>
      <c r="E38" s="54">
        <f t="shared" si="0"/>
        <v>0</v>
      </c>
    </row>
    <row r="39" spans="1:9" ht="16.25" customHeight="1">
      <c r="B39" s="53" t="s">
        <v>216</v>
      </c>
      <c r="C39" s="54">
        <f>SUM(C36:C38)</f>
        <v>0</v>
      </c>
      <c r="D39" s="54" t="s">
        <v>217</v>
      </c>
      <c r="E39" s="54">
        <f>SUM(E36:E38)</f>
        <v>0</v>
      </c>
    </row>
    <row r="40" spans="1:9" ht="16.25" customHeight="1"/>
    <row r="41" spans="1:9" ht="16.25" customHeight="1">
      <c r="A41" s="1" t="s">
        <v>218</v>
      </c>
    </row>
    <row r="42" spans="1:9" ht="16.25" customHeight="1">
      <c r="B42" s="46" t="s">
        <v>202</v>
      </c>
      <c r="C42" s="58" t="str">
        <f>"送金額("&amp;$B$27&amp;")"</f>
        <v>送金額()</v>
      </c>
      <c r="D42" s="25" t="s">
        <v>215</v>
      </c>
      <c r="E42" s="25" t="s">
        <v>209</v>
      </c>
      <c r="F42" s="25" t="s">
        <v>203</v>
      </c>
    </row>
    <row r="43" spans="1:9" ht="16.25" customHeight="1">
      <c r="A43" s="50" t="s">
        <v>204</v>
      </c>
      <c r="B43" s="51" t="s">
        <v>205</v>
      </c>
      <c r="C43" s="52">
        <v>30000</v>
      </c>
      <c r="D43" s="59">
        <v>23.16</v>
      </c>
      <c r="E43" s="55">
        <v>6</v>
      </c>
      <c r="F43" s="52">
        <f>IFERROR(C43*D43/E43,0)</f>
        <v>115800</v>
      </c>
    </row>
    <row r="44" spans="1:9" ht="20" customHeight="1">
      <c r="B44" s="65"/>
      <c r="C44" s="66"/>
      <c r="D44" s="66"/>
      <c r="E44" s="68"/>
      <c r="F44" s="54">
        <f>IFERROR(C44*D44/E44,0)</f>
        <v>0</v>
      </c>
    </row>
    <row r="45" spans="1:9" ht="16.25" customHeight="1"/>
    <row r="46" spans="1:9" ht="16.25" customHeight="1"/>
    <row r="47" spans="1:9" ht="16.25" customHeight="1">
      <c r="A47" s="1" t="s">
        <v>219</v>
      </c>
    </row>
    <row r="48" spans="1:9" ht="30" customHeight="1">
      <c r="A48" s="60" t="s">
        <v>220</v>
      </c>
      <c r="B48" s="162" t="s">
        <v>237</v>
      </c>
      <c r="C48" s="163"/>
      <c r="D48" s="163"/>
      <c r="E48" s="163"/>
      <c r="F48" s="164"/>
    </row>
    <row r="49" spans="2:9" ht="16.25" customHeight="1">
      <c r="E49" s="61" t="s">
        <v>203</v>
      </c>
      <c r="F49" s="62">
        <v>143350</v>
      </c>
    </row>
    <row r="50" spans="2:9" ht="16.25" customHeight="1"/>
    <row r="51" spans="2:9" ht="60" customHeight="1">
      <c r="B51" s="157"/>
      <c r="C51" s="158"/>
      <c r="D51" s="158"/>
      <c r="E51" s="158"/>
      <c r="F51" s="159"/>
    </row>
    <row r="52" spans="2:9" ht="16.25" customHeight="1">
      <c r="E52" s="63" t="s">
        <v>203</v>
      </c>
      <c r="F52" s="69"/>
    </row>
    <row r="54" spans="2:9" ht="30" customHeight="1">
      <c r="G54" s="25" t="s">
        <v>221</v>
      </c>
      <c r="H54" s="160">
        <f>C17+E22+E39+F44+F52</f>
        <v>0</v>
      </c>
      <c r="I54" s="154"/>
    </row>
  </sheetData>
  <sheetProtection algorithmName="SHA-512" hashValue="HzRcFhL18V4TN1fIuYkzsDx48IXfTgCuaxQVxz093ktrLwRpaj7BayGzh1F+YLKYLIYW6iYGxrY/U3MDruxkGQ==" saltValue="YB/cTMsqtcVmUky3d30JWQ==" spinCount="100000" sheet="1" objects="1" scenarios="1"/>
  <mergeCells count="9">
    <mergeCell ref="B51:F51"/>
    <mergeCell ref="H54:I54"/>
    <mergeCell ref="F2:I2"/>
    <mergeCell ref="A3:I3"/>
    <mergeCell ref="B5:C5"/>
    <mergeCell ref="E5:F5"/>
    <mergeCell ref="H5:I5"/>
    <mergeCell ref="B48:F48"/>
    <mergeCell ref="A30:I30"/>
  </mergeCells>
  <phoneticPr fontId="2"/>
  <dataValidations count="1">
    <dataValidation type="list" showInputMessage="1" sqref="B27" xr:uid="{47BDDE70-58E3-490E-8517-7749BE124536}">
      <formula1>"人民元,ウォン,USドル"</formula1>
    </dataValidation>
  </dataValidations>
  <hyperlinks>
    <hyperlink ref="B31" r:id="rId1" xr:uid="{0E471C92-82D8-4D18-9BAD-2B8823C64933}"/>
  </hyperlinks>
  <printOptions horizontalCentered="1"/>
  <pageMargins left="0.78740157480314965" right="0.78740157480314965" top="0.59055118110236227" bottom="0.39370078740157483" header="0.31496062992125984" footer="0.31496062992125984"/>
  <pageSetup paperSize="9" scale="74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7853F-FC28-49B6-B2B5-D5FB3BDAA057}">
  <sheetPr>
    <pageSetUpPr fitToPage="1"/>
  </sheetPr>
  <dimension ref="A1:BL2"/>
  <sheetViews>
    <sheetView zoomScale="70" zoomScaleNormal="70" workbookViewId="0">
      <selection activeCell="BH2" sqref="BH2"/>
    </sheetView>
  </sheetViews>
  <sheetFormatPr defaultRowHeight="17.649999999999999" outlineLevelRow="1"/>
  <cols>
    <col min="1" max="1" width="13.6875" customWidth="1"/>
    <col min="2" max="2" width="11.375" customWidth="1"/>
    <col min="3" max="3" width="20.1875" customWidth="1"/>
    <col min="4" max="4" width="11.875" customWidth="1"/>
    <col min="5" max="5" width="17.1875" bestFit="1" customWidth="1"/>
    <col min="6" max="6" width="17.5" bestFit="1" customWidth="1"/>
    <col min="7" max="7" width="21.125" customWidth="1"/>
    <col min="8" max="8" width="17.1875" customWidth="1"/>
    <col min="9" max="9" width="17.1875" bestFit="1" customWidth="1"/>
    <col min="10" max="10" width="16.1875" customWidth="1"/>
    <col min="11" max="11" width="16.875" customWidth="1"/>
    <col min="12" max="12" width="15" customWidth="1"/>
    <col min="13" max="13" width="17.625" customWidth="1"/>
    <col min="14" max="14" width="9" customWidth="1"/>
    <col min="15" max="15" width="17.1875" customWidth="1"/>
    <col min="16" max="16" width="11" customWidth="1"/>
    <col min="17" max="17" width="17.5" customWidth="1"/>
    <col min="18" max="19" width="11" customWidth="1"/>
    <col min="20" max="20" width="9" customWidth="1"/>
    <col min="21" max="22" width="11" customWidth="1"/>
    <col min="23" max="23" width="9" customWidth="1"/>
    <col min="24" max="25" width="11" customWidth="1"/>
    <col min="26" max="26" width="9" customWidth="1"/>
    <col min="27" max="28" width="11" customWidth="1"/>
    <col min="29" max="29" width="9.125" customWidth="1"/>
    <col min="30" max="32" width="11" customWidth="1"/>
    <col min="33" max="33" width="9" customWidth="1"/>
    <col min="34" max="34" width="9.125" customWidth="1"/>
    <col min="35" max="37" width="11" customWidth="1"/>
    <col min="38" max="38" width="9" customWidth="1"/>
    <col min="39" max="39" width="9.125" customWidth="1"/>
    <col min="40" max="42" width="11" customWidth="1"/>
    <col min="43" max="43" width="9" customWidth="1"/>
    <col min="44" max="44" width="9.125" customWidth="1"/>
    <col min="45" max="47" width="11" customWidth="1"/>
    <col min="48" max="48" width="9" customWidth="1"/>
    <col min="49" max="49" width="9.125" customWidth="1"/>
    <col min="50" max="52" width="11" customWidth="1"/>
    <col min="53" max="53" width="9" customWidth="1"/>
    <col min="54" max="54" width="9.125" customWidth="1"/>
    <col min="55" max="57" width="11" customWidth="1"/>
    <col min="58" max="58" width="9" customWidth="1"/>
    <col min="59" max="59" width="32.3125" customWidth="1"/>
    <col min="60" max="60" width="18.875" customWidth="1"/>
    <col min="61" max="61" width="17.375" customWidth="1"/>
    <col min="62" max="62" width="10" customWidth="1"/>
    <col min="63" max="63" width="11.875" customWidth="1"/>
    <col min="64" max="64" width="10" customWidth="1"/>
    <col min="65" max="80" width="9" customWidth="1"/>
    <col min="81" max="81" width="9.875" customWidth="1"/>
    <col min="82" max="84" width="9" customWidth="1"/>
    <col min="85" max="85" width="9.875" customWidth="1"/>
    <col min="86" max="87" width="9" customWidth="1"/>
    <col min="88" max="90" width="11.5" customWidth="1"/>
    <col min="91" max="91" width="15.625" customWidth="1"/>
    <col min="92" max="93" width="11.875" customWidth="1"/>
    <col min="94" max="95" width="10" customWidth="1"/>
  </cols>
  <sheetData>
    <row r="1" spans="1:64" outlineLevel="1">
      <c r="A1" t="s">
        <v>185</v>
      </c>
      <c r="B1" t="s">
        <v>93</v>
      </c>
      <c r="C1" t="s">
        <v>94</v>
      </c>
      <c r="D1" t="s">
        <v>150</v>
      </c>
      <c r="E1" t="s">
        <v>151</v>
      </c>
      <c r="F1" t="s">
        <v>95</v>
      </c>
      <c r="G1" t="s">
        <v>96</v>
      </c>
      <c r="H1" t="s">
        <v>75</v>
      </c>
      <c r="I1" t="s">
        <v>101</v>
      </c>
      <c r="J1" t="s">
        <v>97</v>
      </c>
      <c r="K1" t="s">
        <v>98</v>
      </c>
      <c r="L1" t="s">
        <v>99</v>
      </c>
      <c r="M1" t="s">
        <v>100</v>
      </c>
      <c r="N1" t="s">
        <v>102</v>
      </c>
      <c r="O1" t="s">
        <v>103</v>
      </c>
      <c r="P1" t="s">
        <v>104</v>
      </c>
      <c r="Q1" t="s">
        <v>106</v>
      </c>
      <c r="R1" t="s">
        <v>107</v>
      </c>
      <c r="S1" t="s">
        <v>108</v>
      </c>
      <c r="T1" t="s">
        <v>109</v>
      </c>
      <c r="U1" t="s">
        <v>110</v>
      </c>
      <c r="V1" t="s">
        <v>111</v>
      </c>
      <c r="W1" t="s">
        <v>113</v>
      </c>
      <c r="X1" t="s">
        <v>114</v>
      </c>
      <c r="Y1" t="s">
        <v>115</v>
      </c>
      <c r="Z1" t="s">
        <v>117</v>
      </c>
      <c r="AA1" t="s">
        <v>118</v>
      </c>
      <c r="AB1" t="s">
        <v>119</v>
      </c>
      <c r="AC1" t="s">
        <v>120</v>
      </c>
      <c r="AD1" t="s">
        <v>121</v>
      </c>
      <c r="AE1" t="s">
        <v>122</v>
      </c>
      <c r="AF1" t="s">
        <v>123</v>
      </c>
      <c r="AG1" t="s">
        <v>124</v>
      </c>
      <c r="AH1" t="s">
        <v>125</v>
      </c>
      <c r="AI1" t="s">
        <v>126</v>
      </c>
      <c r="AJ1" t="s">
        <v>127</v>
      </c>
      <c r="AK1" t="s">
        <v>128</v>
      </c>
      <c r="AL1" t="s">
        <v>129</v>
      </c>
      <c r="AM1" t="s">
        <v>130</v>
      </c>
      <c r="AN1" t="s">
        <v>131</v>
      </c>
      <c r="AO1" t="s">
        <v>132</v>
      </c>
      <c r="AP1" t="s">
        <v>133</v>
      </c>
      <c r="AQ1" t="s">
        <v>134</v>
      </c>
      <c r="AR1" t="s">
        <v>135</v>
      </c>
      <c r="AS1" t="s">
        <v>136</v>
      </c>
      <c r="AT1" t="s">
        <v>137</v>
      </c>
      <c r="AU1" t="s">
        <v>138</v>
      </c>
      <c r="AV1" t="s">
        <v>139</v>
      </c>
      <c r="AW1" t="s">
        <v>140</v>
      </c>
      <c r="AX1" t="s">
        <v>141</v>
      </c>
      <c r="AY1" t="s">
        <v>142</v>
      </c>
      <c r="AZ1" t="s">
        <v>143</v>
      </c>
      <c r="BA1" t="s">
        <v>144</v>
      </c>
      <c r="BB1" t="s">
        <v>145</v>
      </c>
      <c r="BC1" t="s">
        <v>146</v>
      </c>
      <c r="BD1" t="s">
        <v>147</v>
      </c>
      <c r="BE1" t="s">
        <v>148</v>
      </c>
      <c r="BF1" t="s">
        <v>149</v>
      </c>
      <c r="BG1" t="s">
        <v>105</v>
      </c>
      <c r="BH1" t="s">
        <v>226</v>
      </c>
      <c r="BI1" t="s">
        <v>112</v>
      </c>
      <c r="BJ1" t="s">
        <v>116</v>
      </c>
      <c r="BK1" t="s">
        <v>152</v>
      </c>
      <c r="BL1" t="s">
        <v>153</v>
      </c>
    </row>
    <row r="2" spans="1:64" s="64" customFormat="1" outlineLevel="1">
      <c r="A2" s="64" t="s">
        <v>188</v>
      </c>
      <c r="C2" s="64">
        <f>様式1!C13</f>
        <v>0</v>
      </c>
      <c r="D2" s="64">
        <f>様式1!C12</f>
        <v>0</v>
      </c>
      <c r="E2" s="64">
        <f>様式1!K12</f>
        <v>0</v>
      </c>
      <c r="F2" s="64">
        <f>様式3!D17</f>
        <v>1</v>
      </c>
      <c r="G2" s="64" t="e">
        <f>_xlfn.XLOOKUP(様式1!E17,マスターデータ!B21:B22,マスターデータ!A21:A22)</f>
        <v>#N/A</v>
      </c>
      <c r="H2" s="64" t="str">
        <f>_xlfn.XLOOKUP(様式2!O17,マスターデータ!B61,マスターデータ!A61)</f>
        <v>自宅通学</v>
      </c>
      <c r="I2" s="64" t="s">
        <v>154</v>
      </c>
      <c r="J2" s="64" t="s">
        <v>154</v>
      </c>
      <c r="K2" s="64" t="str">
        <f>IF(家計状況集計シート!E2="","",家計状況集計シート!E2)</f>
        <v>-</v>
      </c>
      <c r="L2" s="64" t="str">
        <f>IF(家計状況集計シート!F2="","",家計状況集計シート!F2)</f>
        <v/>
      </c>
      <c r="M2" s="64" t="str">
        <f>IF(家計状況集計シート!G2="","",家計状況集計シート!G2)</f>
        <v/>
      </c>
      <c r="N2" s="64" t="str">
        <f>IF(家計状況集計シート!E3="","",家計状況集計シート!E3)</f>
        <v/>
      </c>
      <c r="O2" s="64" t="str">
        <f>IF(家計状況集計シート!F3="","",家計状況集計シート!F3)</f>
        <v/>
      </c>
      <c r="P2" s="64" t="str">
        <f>IF(家計状況集計シート!G3="","",家計状況集計シート!G3)</f>
        <v/>
      </c>
      <c r="Q2" s="64" t="str">
        <f>IF(家計状況集計シート!E4="","",家計状況集計シート!E4)</f>
        <v/>
      </c>
      <c r="R2" s="64" t="str">
        <f>IF(家計状況集計シート!F4="","",家計状況集計シート!F4)</f>
        <v/>
      </c>
      <c r="S2" s="64" t="str">
        <f>IF(家計状況集計シート!G4="","",家計状況集計シート!G4)</f>
        <v/>
      </c>
      <c r="AC2" s="64" t="str">
        <f>IF(OR(様式2!E18="",様式2!I18=""),"",様式2!E18)</f>
        <v/>
      </c>
      <c r="AD2" s="64" t="str">
        <f>_xlfn.XLOOKUP(様式2!O18,マスターデータ!B61,マスターデータ!A61,"",0)</f>
        <v/>
      </c>
      <c r="AE2" s="64" t="str">
        <f>IF(様式2!I18="","",様式2!I18)</f>
        <v/>
      </c>
      <c r="AF2" s="64" t="str">
        <f>IF(様式2!M18="","",様式2!M18)</f>
        <v/>
      </c>
      <c r="AG2" s="64" t="str">
        <f>IF(様式2!N18="","",様式2!N18)</f>
        <v/>
      </c>
      <c r="AH2" s="64" t="str">
        <f>IF(OR(様式2!E19="",様式2!I19=""),"",様式2!E19)</f>
        <v/>
      </c>
      <c r="AI2" s="64" t="str">
        <f>_xlfn.XLOOKUP(様式2!O19,マスターデータ!B61,マスターデータ!A61,"",0)</f>
        <v/>
      </c>
      <c r="AJ2" s="64" t="str">
        <f>IF(様式2!I19="","",様式2!I19)</f>
        <v/>
      </c>
      <c r="AK2" s="64" t="str">
        <f>IF(様式2!M19="","",様式2!M19)</f>
        <v/>
      </c>
      <c r="AL2" s="64" t="str">
        <f>IF(様式2!N19="","",様式2!N19)</f>
        <v/>
      </c>
      <c r="AM2" s="64" t="str">
        <f>IF(OR(様式2!E20="",様式2!I20=""),"",様式2!E20)</f>
        <v/>
      </c>
      <c r="AN2" s="64" t="str">
        <f>_xlfn.XLOOKUP(様式2!O20,マスターデータ!B61,マスターデータ!A61,"",0)</f>
        <v/>
      </c>
      <c r="AO2" s="64" t="str">
        <f>IF(様式2!I20="","",様式2!I20)</f>
        <v/>
      </c>
      <c r="AP2" s="64" t="str">
        <f>IF(様式2!M20="","",様式2!M20)</f>
        <v/>
      </c>
      <c r="AQ2" s="64" t="str">
        <f>IF(様式2!N20="","",様式2!N20)</f>
        <v/>
      </c>
      <c r="AR2" s="64" t="str">
        <f>IF(OR(様式2!E21="",様式2!I21=""),"",様式2!E21)</f>
        <v/>
      </c>
      <c r="AS2" s="64" t="str">
        <f>_xlfn.XLOOKUP(様式2!O21,マスターデータ!B61,マスターデータ!A61,"",0)</f>
        <v/>
      </c>
      <c r="AT2" s="64" t="str">
        <f>IF(様式2!I21="","",様式2!I21)</f>
        <v/>
      </c>
      <c r="AU2" s="64" t="str">
        <f>IF(様式2!M21="","",様式2!M21)</f>
        <v/>
      </c>
      <c r="AV2" s="64" t="str">
        <f>IF(様式2!N21="","",様式2!N21)</f>
        <v/>
      </c>
      <c r="AW2" s="64" t="str">
        <f>IF(OR(様式2!E22="",様式2!I22=""),"",様式2!E22)</f>
        <v/>
      </c>
      <c r="AX2" s="64" t="str">
        <f>_xlfn.XLOOKUP(様式2!O22,マスターデータ!B61,マスターデータ!A61,"",0)</f>
        <v/>
      </c>
      <c r="AY2" s="64" t="str">
        <f>IF(様式2!I22="","",様式2!I22)</f>
        <v/>
      </c>
      <c r="AZ2" s="64" t="str">
        <f>IF(様式2!M22="","",様式2!M22)</f>
        <v/>
      </c>
      <c r="BA2" s="64" t="str">
        <f>IF(様式2!N22="","",様式2!N22)</f>
        <v/>
      </c>
      <c r="BB2" s="64" t="str">
        <f>IF(OR(様式2!E23="",様式2!I23=""),"",様式2!E23)</f>
        <v/>
      </c>
      <c r="BC2" s="64" t="str">
        <f>_xlfn.XLOOKUP(様式2!O23,マスターデータ!B61,マスターデータ!A61,"",0)</f>
        <v/>
      </c>
      <c r="BD2" s="64" t="str">
        <f>IF(様式2!I23="","",様式2!I23)</f>
        <v/>
      </c>
      <c r="BE2" s="64" t="str">
        <f>IF(様式2!M23="","",様式2!M23)</f>
        <v/>
      </c>
      <c r="BF2" s="64" t="str">
        <f>IF(様式2!N23="","",様式2!N23)</f>
        <v/>
      </c>
      <c r="BG2" s="64">
        <v>0</v>
      </c>
      <c r="BH2" s="64">
        <v>0</v>
      </c>
      <c r="BI2" s="64">
        <v>0</v>
      </c>
      <c r="BJ2" s="64">
        <v>0</v>
      </c>
      <c r="BK2" s="64" t="str">
        <f>マスターデータ!E2</f>
        <v>R8後期</v>
      </c>
    </row>
  </sheetData>
  <sheetProtection algorithmName="SHA-512" hashValue="SPyPVaZtg+xQook6jLN7RcFCyEnjEQEk++lmNpm1nolQ66loYCRTAafXSOxQ9HOhk2NW28bT1ZSnKj1+Bgo5Xw==" saltValue="04jSYIYCj3Oc2lbM3JQQug==" spinCount="100000" sheet="1" selectLockedCells="1"/>
  <phoneticPr fontId="2"/>
  <dataValidations count="3">
    <dataValidation type="whole" operator="lessThan" allowBlank="1" showInputMessage="1" showErrorMessage="1" sqref="M2 Y2 AB2 P2 V2 S2" xr:uid="{F4996E87-810E-437A-9324-0C08ECD43C0F}">
      <formula1>23000000</formula1>
    </dataValidation>
    <dataValidation type="whole" allowBlank="1" showInputMessage="1" showErrorMessage="1" error="主たる家計支持者の別居等に係る支出の控除上限は\710,000です。" sqref="BG2" xr:uid="{5973BC15-877A-4904-BD51-C5DA29550285}">
      <formula1>0</formula1>
      <formula2>710000</formula2>
    </dataValidation>
    <dataValidation type="whole" showInputMessage="1" showErrorMessage="1" error="無効な値です" sqref="F2" xr:uid="{A5B16B39-25B4-4545-B4AD-341FABFAC65F}">
      <formula1>1</formula1>
      <formula2>8</formula2>
    </dataValidation>
  </dataValidations>
  <pageMargins left="0.70866141732283472" right="0.70866141732283472" top="0.74803149606299213" bottom="0.74803149606299213" header="0.31496062992125984" footer="0.31496062992125984"/>
  <pageSetup paperSize="9" scale="15" fitToHeight="0" orientation="landscape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0146B-05CC-4491-84CF-CDEF6527F843}">
  <dimension ref="A1"/>
  <sheetViews>
    <sheetView workbookViewId="0"/>
  </sheetViews>
  <sheetFormatPr defaultRowHeight="17.649999999999999"/>
  <sheetData/>
  <sheetProtection selectLockedCells="1"/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972FA-A7A6-44C3-B082-219209BDB87F}">
  <dimension ref="A1:G4"/>
  <sheetViews>
    <sheetView workbookViewId="0"/>
  </sheetViews>
  <sheetFormatPr defaultColWidth="8.875" defaultRowHeight="10.5"/>
  <cols>
    <col min="1" max="1" width="4.1875" style="39" bestFit="1" customWidth="1"/>
    <col min="2" max="16384" width="8.875" style="39"/>
  </cols>
  <sheetData>
    <row r="1" spans="1:7">
      <c r="A1" s="43" t="s">
        <v>155</v>
      </c>
      <c r="B1" s="38" t="s">
        <v>156</v>
      </c>
      <c r="C1" s="41">
        <f>SUM(様式3!D20:E22)*12</f>
        <v>0</v>
      </c>
      <c r="E1" s="38" t="s">
        <v>165</v>
      </c>
      <c r="F1" s="38" t="s">
        <v>169</v>
      </c>
      <c r="G1" s="38" t="s">
        <v>170</v>
      </c>
    </row>
    <row r="2" spans="1:7">
      <c r="A2" s="43" t="s">
        <v>155</v>
      </c>
      <c r="B2" s="38" t="s">
        <v>168</v>
      </c>
      <c r="C2" s="41">
        <f>SUM(様式3!D24:E26)*12+SUM(様式3!D28:E29)*12</f>
        <v>0</v>
      </c>
      <c r="E2" s="42" t="str" cm="1">
        <f t="array" ref="E2">_xlfn._xlws.FILTER(A1:C3,C1:C3&lt;&gt;0,"-")</f>
        <v>-</v>
      </c>
      <c r="F2" s="42"/>
      <c r="G2" s="42"/>
    </row>
    <row r="3" spans="1:7">
      <c r="A3" s="40" t="s">
        <v>167</v>
      </c>
      <c r="B3" s="38" t="s">
        <v>156</v>
      </c>
      <c r="C3" s="41">
        <f>様式3!D23*12</f>
        <v>0</v>
      </c>
      <c r="E3" s="42"/>
      <c r="F3" s="42"/>
      <c r="G3" s="42"/>
    </row>
    <row r="4" spans="1:7">
      <c r="E4" s="42"/>
      <c r="F4" s="42"/>
      <c r="G4" s="42"/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8579E-8CA4-4730-B798-E45D480392DC}">
  <dimension ref="A1:F62"/>
  <sheetViews>
    <sheetView workbookViewId="0">
      <selection activeCell="F3" sqref="F3"/>
    </sheetView>
  </sheetViews>
  <sheetFormatPr defaultColWidth="8.875" defaultRowHeight="10.5"/>
  <cols>
    <col min="1" max="1" width="19.625" style="2" bestFit="1" customWidth="1"/>
    <col min="2" max="2" width="39.1875" style="2" bestFit="1" customWidth="1"/>
    <col min="3" max="3" width="12.25" style="2" bestFit="1" customWidth="1"/>
    <col min="4" max="4" width="11.875" style="2" bestFit="1" customWidth="1"/>
    <col min="5" max="5" width="6" style="2" bestFit="1" customWidth="1"/>
    <col min="6" max="6" width="12.25" style="2" bestFit="1" customWidth="1"/>
    <col min="7" max="16384" width="8.875" style="2"/>
  </cols>
  <sheetData>
    <row r="1" spans="1:6">
      <c r="A1" s="4"/>
      <c r="B1" s="4" t="s">
        <v>85</v>
      </c>
      <c r="C1" s="4" t="s">
        <v>86</v>
      </c>
      <c r="D1" s="4" t="s">
        <v>87</v>
      </c>
      <c r="E1" s="4" t="s">
        <v>88</v>
      </c>
      <c r="F1" s="4" t="s">
        <v>249</v>
      </c>
    </row>
    <row r="2" spans="1:6">
      <c r="A2" s="9" t="s">
        <v>89</v>
      </c>
      <c r="B2" s="11">
        <f>様式1!M3</f>
        <v>2026</v>
      </c>
      <c r="C2" s="11" t="str">
        <f>様式1!N3</f>
        <v>後期</v>
      </c>
      <c r="D2" s="10" t="str">
        <f>TEXT(DATE(B2,4,1),"ggge年度")&amp;C2</f>
        <v>令和8年度後期</v>
      </c>
      <c r="E2" s="10" t="str">
        <f>TEXT(DATE(B2,4,1),"ge")&amp;C2</f>
        <v>R8後期</v>
      </c>
      <c r="F2" s="10" t="str" cm="1">
        <f t="array" ref="F2">_xlfn.IFS(C2="前期","first semester",C2="後期","second semester")</f>
        <v>second semester</v>
      </c>
    </row>
    <row r="3" spans="1:6">
      <c r="A3" s="9" t="s">
        <v>90</v>
      </c>
      <c r="B3" s="11">
        <f>IF(C2="後期",B2,B2-1)</f>
        <v>2026</v>
      </c>
      <c r="C3" s="11" t="str">
        <f>IF(C2="前期","後期","前期")</f>
        <v>前期</v>
      </c>
      <c r="D3" s="10" t="str">
        <f>TEXT(DATE(B3,4,1),"ggge年度")&amp;C3</f>
        <v>令和8年度前期</v>
      </c>
      <c r="E3" s="12"/>
    </row>
    <row r="6" spans="1:6">
      <c r="A6" s="4" t="s">
        <v>47</v>
      </c>
    </row>
    <row r="7" spans="1:6">
      <c r="A7" s="3" t="s">
        <v>31</v>
      </c>
    </row>
    <row r="8" spans="1:6">
      <c r="A8" s="3"/>
    </row>
    <row r="11" spans="1:6">
      <c r="A11" s="4" t="s">
        <v>40</v>
      </c>
      <c r="B11" s="4" t="s">
        <v>196</v>
      </c>
      <c r="C11" s="4" t="s">
        <v>194</v>
      </c>
    </row>
    <row r="12" spans="1:6">
      <c r="A12" s="3" t="s">
        <v>35</v>
      </c>
      <c r="B12" s="3" t="s">
        <v>190</v>
      </c>
      <c r="C12" s="3" t="s">
        <v>195</v>
      </c>
    </row>
    <row r="13" spans="1:6">
      <c r="A13" s="3" t="s">
        <v>39</v>
      </c>
      <c r="B13" s="3" t="s">
        <v>189</v>
      </c>
      <c r="C13" s="3" t="s">
        <v>195</v>
      </c>
    </row>
    <row r="14" spans="1:6">
      <c r="A14" s="3" t="s">
        <v>36</v>
      </c>
      <c r="B14" s="3" t="s">
        <v>191</v>
      </c>
      <c r="C14" s="3" t="s">
        <v>197</v>
      </c>
    </row>
    <row r="15" spans="1:6">
      <c r="A15" s="3" t="s">
        <v>48</v>
      </c>
      <c r="B15" s="3" t="s">
        <v>191</v>
      </c>
      <c r="C15" s="3" t="s">
        <v>197</v>
      </c>
    </row>
    <row r="16" spans="1:6">
      <c r="A16" s="3" t="s">
        <v>37</v>
      </c>
      <c r="B16" s="3" t="s">
        <v>191</v>
      </c>
      <c r="C16" s="3" t="s">
        <v>197</v>
      </c>
    </row>
    <row r="17" spans="1:3">
      <c r="A17" s="3" t="s">
        <v>38</v>
      </c>
      <c r="B17" s="3" t="s">
        <v>192</v>
      </c>
      <c r="C17" s="3" t="s">
        <v>198</v>
      </c>
    </row>
    <row r="20" spans="1:3">
      <c r="A20" s="4" t="s">
        <v>41</v>
      </c>
      <c r="B20" s="4" t="s">
        <v>41</v>
      </c>
    </row>
    <row r="21" spans="1:3">
      <c r="A21" s="3" t="s">
        <v>78</v>
      </c>
      <c r="B21" s="3" t="s">
        <v>81</v>
      </c>
    </row>
    <row r="22" spans="1:3">
      <c r="A22" s="3" t="s">
        <v>79</v>
      </c>
      <c r="B22" s="3" t="s">
        <v>243</v>
      </c>
    </row>
    <row r="25" spans="1:3">
      <c r="A25" s="4" t="s">
        <v>41</v>
      </c>
      <c r="B25" s="4" t="s">
        <v>41</v>
      </c>
    </row>
    <row r="26" spans="1:3">
      <c r="A26" s="3" t="s">
        <v>177</v>
      </c>
      <c r="B26" s="3" t="s">
        <v>178</v>
      </c>
    </row>
    <row r="27" spans="1:3">
      <c r="A27" s="3" t="s">
        <v>78</v>
      </c>
      <c r="B27" s="3" t="s">
        <v>180</v>
      </c>
    </row>
    <row r="28" spans="1:3">
      <c r="A28" s="3" t="s">
        <v>79</v>
      </c>
      <c r="B28" s="3" t="s">
        <v>244</v>
      </c>
    </row>
    <row r="29" spans="1:3">
      <c r="A29" s="3" t="s">
        <v>80</v>
      </c>
      <c r="B29" s="3" t="s">
        <v>179</v>
      </c>
    </row>
    <row r="32" spans="1:3">
      <c r="A32" s="4" t="s">
        <v>46</v>
      </c>
    </row>
    <row r="33" spans="1:1">
      <c r="A33" s="3" t="s">
        <v>42</v>
      </c>
    </row>
    <row r="34" spans="1:1">
      <c r="A34" s="3" t="s">
        <v>43</v>
      </c>
    </row>
    <row r="35" spans="1:1">
      <c r="A35" s="3" t="s">
        <v>44</v>
      </c>
    </row>
    <row r="36" spans="1:1">
      <c r="A36" s="3" t="s">
        <v>45</v>
      </c>
    </row>
    <row r="39" spans="1:1">
      <c r="A39" s="4" t="s">
        <v>165</v>
      </c>
    </row>
    <row r="40" spans="1:1">
      <c r="A40" s="3" t="s">
        <v>166</v>
      </c>
    </row>
    <row r="41" spans="1:1">
      <c r="A41" s="3" t="s">
        <v>167</v>
      </c>
    </row>
    <row r="42" spans="1:1">
      <c r="A42" s="3" t="s">
        <v>171</v>
      </c>
    </row>
    <row r="45" spans="1:1">
      <c r="A45" s="4" t="s">
        <v>157</v>
      </c>
    </row>
    <row r="46" spans="1:1">
      <c r="A46" s="3" t="s">
        <v>158</v>
      </c>
    </row>
    <row r="47" spans="1:1">
      <c r="A47" s="3" t="s">
        <v>159</v>
      </c>
    </row>
    <row r="50" spans="1:2">
      <c r="A50" s="4" t="s">
        <v>160</v>
      </c>
    </row>
    <row r="51" spans="1:2">
      <c r="A51" s="3" t="s">
        <v>161</v>
      </c>
    </row>
    <row r="52" spans="1:2">
      <c r="A52" s="3" t="s">
        <v>162</v>
      </c>
    </row>
    <row r="53" spans="1:2">
      <c r="A53" s="3" t="s">
        <v>163</v>
      </c>
    </row>
    <row r="54" spans="1:2">
      <c r="A54" s="3" t="s">
        <v>164</v>
      </c>
    </row>
    <row r="55" spans="1:2">
      <c r="A55" s="3" t="s">
        <v>82</v>
      </c>
    </row>
    <row r="56" spans="1:2">
      <c r="A56" s="3" t="s">
        <v>183</v>
      </c>
    </row>
    <row r="57" spans="1:2">
      <c r="A57" s="29" t="s">
        <v>184</v>
      </c>
    </row>
    <row r="60" spans="1:2">
      <c r="A60" s="4" t="s">
        <v>75</v>
      </c>
      <c r="B60" s="4" t="s">
        <v>75</v>
      </c>
    </row>
    <row r="61" spans="1:2">
      <c r="A61" s="3" t="s">
        <v>76</v>
      </c>
      <c r="B61" s="3" t="s">
        <v>71</v>
      </c>
    </row>
    <row r="62" spans="1:2">
      <c r="A62" s="3" t="s">
        <v>77</v>
      </c>
      <c r="B62" s="3" t="s">
        <v>70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4</vt:i4>
      </vt:variant>
    </vt:vector>
  </HeadingPairs>
  <TitlesOfParts>
    <vt:vector size="12" baseType="lpstr">
      <vt:lpstr>様式1</vt:lpstr>
      <vt:lpstr>様式2</vt:lpstr>
      <vt:lpstr>様式3</vt:lpstr>
      <vt:lpstr>様式3別紙</vt:lpstr>
      <vt:lpstr>申請者データ</vt:lpstr>
      <vt:lpstr>以降非表示、ブック保護→</vt:lpstr>
      <vt:lpstr>家計状況集計シート</vt:lpstr>
      <vt:lpstr>マスターデータ</vt:lpstr>
      <vt:lpstr>様式1!Print_Area</vt:lpstr>
      <vt:lpstr>様式2!Print_Area</vt:lpstr>
      <vt:lpstr>様式3!Print_Area</vt:lpstr>
      <vt:lpstr>様式3別紙!Print_Area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mitgaku33</dc:creator>
  <cp:lastModifiedBy>mitgaku02</cp:lastModifiedBy>
  <cp:lastPrinted>2026-07-24T01:43:00Z</cp:lastPrinted>
  <dcterms:created xsi:type="dcterms:W3CDTF">2021-12-23T04:19:15Z</dcterms:created>
  <dcterms:modified xsi:type="dcterms:W3CDTF">2026-07-27T00:45:54Z</dcterms:modified>
</cp:coreProperties>
</file>