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10999129\Desktop\"/>
    </mc:Choice>
  </mc:AlternateContent>
  <xr:revisionPtr revIDLastSave="0" documentId="8_{818E06A3-F3E9-4500-B25C-38EA92B593D4}" xr6:coauthVersionLast="47" xr6:coauthVersionMax="47" xr10:uidLastSave="{00000000-0000-0000-0000-000000000000}"/>
  <workbookProtection workbookAlgorithmName="SHA-512" workbookHashValue="/DeufevV8/hdy/CRssJEXeqGur44ODqA0V7Xki6tOUc40M+tZe7OMZOZX5EQOltFifCyxB4XltFWOub4Oqz5QA==" workbookSaltValue="FNljNJDMf/B73u3CbScNaQ==" workbookSpinCount="100000" lockStructure="1"/>
  <bookViews>
    <workbookView xWindow="14330" yWindow="1420" windowWidth="22030" windowHeight="15370" xr2:uid="{00000000-000D-0000-FFFF-FFFF00000000}"/>
  </bookViews>
  <sheets>
    <sheet name="各種証明書申請書" sheetId="8" r:id="rId1"/>
    <sheet name="Sheet1" sheetId="10" state="hidden" r:id="rId2"/>
    <sheet name="式実施日" sheetId="9" state="hidden" r:id="rId3"/>
  </sheets>
  <definedNames>
    <definedName name="_xlnm.Print_Area" localSheetId="0">各種証明書申請書!$B$2:$AF$84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2" i="8" l="1"/>
  <c r="O72" i="8"/>
  <c r="Z27" i="8" l="1"/>
  <c r="Z24" i="8"/>
  <c r="Z21" i="8"/>
  <c r="Z18" i="8"/>
  <c r="J60" i="8" l="1"/>
  <c r="Q73" i="8"/>
  <c r="S27" i="8"/>
  <c r="S24" i="8"/>
  <c r="S21" i="8"/>
  <c r="S18" i="8"/>
  <c r="F66" i="9"/>
  <c r="G66" i="9"/>
  <c r="F67" i="9"/>
  <c r="G67" i="9"/>
  <c r="F68" i="9"/>
  <c r="G68" i="9"/>
  <c r="F69" i="9"/>
  <c r="G69" i="9"/>
  <c r="F70" i="9"/>
  <c r="G70" i="9"/>
  <c r="F71" i="9"/>
  <c r="G71" i="9"/>
  <c r="F72" i="9"/>
  <c r="G72" i="9"/>
  <c r="F73" i="9"/>
  <c r="G73" i="9"/>
  <c r="F74" i="9"/>
  <c r="G74" i="9"/>
  <c r="F75" i="9"/>
  <c r="G75" i="9"/>
  <c r="F76" i="9"/>
  <c r="G76" i="9"/>
  <c r="F77" i="9"/>
  <c r="G77" i="9"/>
  <c r="F78" i="9"/>
  <c r="G78" i="9"/>
  <c r="F79" i="9"/>
  <c r="G79" i="9"/>
  <c r="F80" i="9"/>
  <c r="G80" i="9"/>
  <c r="F81" i="9"/>
  <c r="G81" i="9"/>
  <c r="F82" i="9"/>
  <c r="G82" i="9"/>
  <c r="F83" i="9"/>
  <c r="G83" i="9"/>
  <c r="F84" i="9"/>
  <c r="G84" i="9"/>
  <c r="F85" i="9"/>
  <c r="G85" i="9"/>
  <c r="F86" i="9"/>
  <c r="G86" i="9"/>
  <c r="F87" i="9"/>
  <c r="G87" i="9"/>
  <c r="F88" i="9"/>
  <c r="G88" i="9"/>
  <c r="F89" i="9"/>
  <c r="G89" i="9"/>
  <c r="F90" i="9"/>
  <c r="G90" i="9"/>
  <c r="F91" i="9"/>
  <c r="G91" i="9"/>
  <c r="F92" i="9"/>
  <c r="G92" i="9"/>
  <c r="F93" i="9"/>
  <c r="G93" i="9"/>
  <c r="F94" i="9"/>
  <c r="G94" i="9"/>
  <c r="F95" i="9"/>
  <c r="G95" i="9"/>
  <c r="F96" i="9"/>
  <c r="G96" i="9"/>
  <c r="F97" i="9"/>
  <c r="G97" i="9"/>
  <c r="F98" i="9"/>
  <c r="G98" i="9"/>
  <c r="F99" i="9"/>
  <c r="G99" i="9"/>
  <c r="F100" i="9"/>
  <c r="G100" i="9"/>
  <c r="A66" i="9"/>
  <c r="B66" i="9"/>
  <c r="A67" i="9"/>
  <c r="B67" i="9"/>
  <c r="A68" i="9"/>
  <c r="B68" i="9"/>
  <c r="A69" i="9"/>
  <c r="B69" i="9"/>
  <c r="A70" i="9"/>
  <c r="B70" i="9"/>
  <c r="A71" i="9"/>
  <c r="B71" i="9"/>
  <c r="A72" i="9"/>
  <c r="B72" i="9"/>
  <c r="A73" i="9"/>
  <c r="B73" i="9"/>
  <c r="A74" i="9"/>
  <c r="B74" i="9"/>
  <c r="A75" i="9"/>
  <c r="B75" i="9"/>
  <c r="A76" i="9"/>
  <c r="B76" i="9"/>
  <c r="A77" i="9"/>
  <c r="B77" i="9"/>
  <c r="A78" i="9"/>
  <c r="B78" i="9"/>
  <c r="A79" i="9"/>
  <c r="B79" i="9"/>
  <c r="A80" i="9"/>
  <c r="B80" i="9"/>
  <c r="A81" i="9"/>
  <c r="B81" i="9"/>
  <c r="A82" i="9"/>
  <c r="B82" i="9"/>
  <c r="A83" i="9"/>
  <c r="B83" i="9"/>
  <c r="A84" i="9"/>
  <c r="B84" i="9"/>
  <c r="A85" i="9"/>
  <c r="B85" i="9"/>
  <c r="A86" i="9"/>
  <c r="B86" i="9"/>
  <c r="A87" i="9"/>
  <c r="B87" i="9"/>
  <c r="A88" i="9"/>
  <c r="B88" i="9"/>
  <c r="A89" i="9"/>
  <c r="B89" i="9"/>
  <c r="A90" i="9"/>
  <c r="B90" i="9"/>
  <c r="A91" i="9"/>
  <c r="B91" i="9"/>
  <c r="A92" i="9"/>
  <c r="B92" i="9"/>
  <c r="A93" i="9"/>
  <c r="B93" i="9"/>
  <c r="A94" i="9"/>
  <c r="B94" i="9"/>
  <c r="A95" i="9"/>
  <c r="B95" i="9"/>
  <c r="A96" i="9"/>
  <c r="B96" i="9"/>
  <c r="A97" i="9"/>
  <c r="B97" i="9"/>
  <c r="A98" i="9"/>
  <c r="B98" i="9"/>
  <c r="A99" i="9"/>
  <c r="B99" i="9"/>
  <c r="A100" i="9"/>
  <c r="B100" i="9"/>
  <c r="F3" i="9"/>
  <c r="F4" i="9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2" i="9"/>
  <c r="A3" i="9"/>
  <c r="A4" i="9"/>
  <c r="A5" i="9"/>
  <c r="A6" i="9"/>
  <c r="A7" i="9"/>
  <c r="A8" i="9"/>
  <c r="A9" i="9"/>
  <c r="A10" i="9"/>
  <c r="A11" i="9"/>
  <c r="A12" i="9"/>
  <c r="A13" i="9"/>
  <c r="A14" i="9"/>
  <c r="A15" i="9"/>
  <c r="A16" i="9"/>
  <c r="A17" i="9"/>
  <c r="A18" i="9"/>
  <c r="A19" i="9"/>
  <c r="A20" i="9"/>
  <c r="A21" i="9"/>
  <c r="A22" i="9"/>
  <c r="A23" i="9"/>
  <c r="A24" i="9"/>
  <c r="A25" i="9"/>
  <c r="A26" i="9"/>
  <c r="A27" i="9"/>
  <c r="A28" i="9"/>
  <c r="A29" i="9"/>
  <c r="A30" i="9"/>
  <c r="A31" i="9"/>
  <c r="A32" i="9"/>
  <c r="A33" i="9"/>
  <c r="A34" i="9"/>
  <c r="A35" i="9"/>
  <c r="A36" i="9"/>
  <c r="A37" i="9"/>
  <c r="A38" i="9"/>
  <c r="A39" i="9"/>
  <c r="A40" i="9"/>
  <c r="A41" i="9"/>
  <c r="A42" i="9"/>
  <c r="A43" i="9"/>
  <c r="A44" i="9"/>
  <c r="A45" i="9"/>
  <c r="A46" i="9"/>
  <c r="A47" i="9"/>
  <c r="A48" i="9"/>
  <c r="A49" i="9"/>
  <c r="A50" i="9"/>
  <c r="A51" i="9"/>
  <c r="A52" i="9"/>
  <c r="A53" i="9"/>
  <c r="A54" i="9"/>
  <c r="A55" i="9"/>
  <c r="A56" i="9"/>
  <c r="A57" i="9"/>
  <c r="A58" i="9"/>
  <c r="A59" i="9"/>
  <c r="A60" i="9"/>
  <c r="A61" i="9"/>
  <c r="A62" i="9"/>
  <c r="A63" i="9"/>
  <c r="A64" i="9"/>
  <c r="A65" i="9"/>
  <c r="A2" i="9"/>
  <c r="G3" i="9"/>
  <c r="G4" i="9"/>
  <c r="G5" i="9"/>
  <c r="G6" i="9"/>
  <c r="G7" i="9"/>
  <c r="G8" i="9"/>
  <c r="G9" i="9"/>
  <c r="G10" i="9"/>
  <c r="G11" i="9"/>
  <c r="G12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8" i="9"/>
  <c r="G39" i="9"/>
  <c r="G40" i="9"/>
  <c r="G41" i="9"/>
  <c r="G42" i="9"/>
  <c r="G43" i="9"/>
  <c r="G44" i="9"/>
  <c r="G45" i="9"/>
  <c r="G46" i="9"/>
  <c r="G47" i="9"/>
  <c r="G48" i="9"/>
  <c r="G49" i="9"/>
  <c r="G50" i="9"/>
  <c r="G51" i="9"/>
  <c r="G52" i="9"/>
  <c r="G53" i="9"/>
  <c r="G54" i="9"/>
  <c r="G55" i="9"/>
  <c r="G56" i="9"/>
  <c r="G57" i="9"/>
  <c r="G58" i="9"/>
  <c r="G59" i="9"/>
  <c r="G60" i="9"/>
  <c r="G61" i="9"/>
  <c r="G62" i="9"/>
  <c r="G63" i="9"/>
  <c r="G64" i="9"/>
  <c r="G65" i="9"/>
  <c r="G2" i="9"/>
  <c r="B65" i="9"/>
  <c r="B64" i="9"/>
  <c r="B63" i="9"/>
  <c r="B62" i="9"/>
  <c r="B61" i="9"/>
  <c r="B60" i="9"/>
  <c r="B59" i="9"/>
  <c r="B58" i="9"/>
  <c r="B57" i="9"/>
  <c r="B56" i="9"/>
  <c r="B55" i="9"/>
  <c r="B54" i="9"/>
  <c r="B53" i="9"/>
  <c r="B52" i="9"/>
  <c r="B51" i="9"/>
  <c r="B50" i="9"/>
  <c r="B49" i="9"/>
  <c r="B48" i="9"/>
  <c r="B47" i="9"/>
  <c r="B46" i="9"/>
  <c r="B45" i="9"/>
  <c r="B44" i="9"/>
  <c r="B43" i="9"/>
  <c r="B42" i="9"/>
  <c r="B41" i="9"/>
  <c r="B40" i="9"/>
  <c r="B39" i="9"/>
  <c r="B38" i="9"/>
  <c r="B37" i="9"/>
  <c r="B36" i="9"/>
  <c r="B35" i="9"/>
  <c r="B34" i="9"/>
  <c r="B33" i="9"/>
  <c r="B32" i="9"/>
  <c r="B31" i="9"/>
  <c r="B30" i="9"/>
  <c r="B29" i="9"/>
  <c r="B28" i="9"/>
  <c r="B27" i="9"/>
  <c r="B26" i="9"/>
  <c r="B25" i="9"/>
  <c r="B24" i="9"/>
  <c r="B23" i="9"/>
  <c r="B22" i="9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B5" i="9"/>
  <c r="B4" i="9"/>
  <c r="B3" i="9"/>
  <c r="B2" i="9"/>
  <c r="A37" i="8" a="1"/>
  <c r="A10" i="8" a="1"/>
  <c r="A14" i="8" a="1"/>
  <c r="A40" i="8" a="1"/>
  <c r="A38" i="8" a="1"/>
  <c r="A36" i="8" a="1"/>
  <c r="A4" i="8" a="1"/>
  <c r="A43" i="8" a="1"/>
  <c r="Q78" i="8"/>
  <c r="A23" i="8" l="1" a="1"/>
  <c r="Z8" i="8"/>
  <c r="A7" i="8" s="1" a="1"/>
  <c r="Q76" i="8"/>
  <c r="A17" i="8" l="1" a="1"/>
  <c r="A20" i="8" a="1"/>
  <c r="P75" i="8"/>
  <c r="Q74" i="8"/>
  <c r="F63" i="8"/>
  <c r="F64" i="8" l="1"/>
  <c r="J59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HP</author>
    <author>mitgaku02</author>
  </authors>
  <commentList>
    <comment ref="O7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卒業・修了後に改姓された場合は、在学時氏名も明記してください。
（証明書の氏名はすべて在学時の氏名で発行されます。）</t>
        </r>
      </text>
    </comment>
    <comment ref="C14" authorId="0" shapeId="0" xr:uid="{00000000-0006-0000-0000-000002000000}">
      <text>
        <r>
          <rPr>
            <b/>
            <sz val="9"/>
            <color indexed="81"/>
            <rFont val="MS P ゴシック"/>
            <family val="3"/>
            <charset val="128"/>
          </rPr>
          <t>申請内容について確認が必要な場合がありますので、平日の日中に連絡がとれる電話番号を記入してください。</t>
        </r>
      </text>
    </comment>
    <comment ref="Z15" authorId="1" shapeId="0" xr:uid="{00000000-0006-0000-0000-000003000000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【西暦＝和暦の例】
　令和 2年の場合 ⇒ 2020
　平成 2年の場合 ⇒ 1990
　昭和50年の場合 ⇒ 1975 </t>
        </r>
      </text>
    </comment>
    <comment ref="F59" authorId="0" shapeId="0" xr:uid="{00000000-0006-0000-0000-000005000000}">
      <text>
        <r>
          <rPr>
            <b/>
            <sz val="9"/>
            <color indexed="39"/>
            <rFont val="MS P ゴシック"/>
            <family val="3"/>
            <charset val="128"/>
          </rPr>
          <t>定型内…横9～12㎝、縦14～23.5㎝</t>
        </r>
        <r>
          <rPr>
            <b/>
            <sz val="9"/>
            <color indexed="81"/>
            <rFont val="MS P ゴシック"/>
            <family val="3"/>
            <charset val="128"/>
          </rPr>
          <t xml:space="preserve">
</t>
        </r>
        <r>
          <rPr>
            <b/>
            <sz val="9"/>
            <color indexed="16"/>
            <rFont val="MS P ゴシック"/>
            <family val="3"/>
            <charset val="128"/>
          </rPr>
          <t>定型外…上記以外</t>
        </r>
      </text>
    </comment>
    <comment ref="I60" authorId="1" shapeId="0" xr:uid="{00000000-0006-0000-0000-000006000000}">
      <text>
        <r>
          <rPr>
            <b/>
            <sz val="9"/>
            <color indexed="20"/>
            <rFont val="MS P ゴシック"/>
            <family val="3"/>
            <charset val="128"/>
          </rPr>
          <t>封筒の大きさ、材質で異なります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<sst xmlns="http://schemas.openxmlformats.org/spreadsheetml/2006/main" count="257" uniqueCount="133">
  <si>
    <t>ローマ字名</t>
    <rPh sb="3" eb="4">
      <t>ジ</t>
    </rPh>
    <rPh sb="4" eb="5">
      <t>メイ</t>
    </rPh>
    <phoneticPr fontId="1"/>
  </si>
  <si>
    <t>卒業証明書</t>
    <rPh sb="0" eb="2">
      <t>ソツギョウ</t>
    </rPh>
    <rPh sb="2" eb="5">
      <t>ショウメイショ</t>
    </rPh>
    <phoneticPr fontId="1"/>
  </si>
  <si>
    <t>成績証明書</t>
    <rPh sb="0" eb="2">
      <t>セイセキ</t>
    </rPh>
    <rPh sb="2" eb="5">
      <t>ショウメイショ</t>
    </rPh>
    <phoneticPr fontId="1"/>
  </si>
  <si>
    <t>入学年月</t>
    <rPh sb="0" eb="2">
      <t>ニュウガク</t>
    </rPh>
    <rPh sb="2" eb="3">
      <t>ネン</t>
    </rPh>
    <rPh sb="3" eb="4">
      <t>ツキ</t>
    </rPh>
    <phoneticPr fontId="1"/>
  </si>
  <si>
    <t>無線従事者</t>
    <rPh sb="0" eb="2">
      <t>ムセン</t>
    </rPh>
    <rPh sb="2" eb="5">
      <t>ジュウジシャ</t>
    </rPh>
    <phoneticPr fontId="1"/>
  </si>
  <si>
    <t>免許種類</t>
    <rPh sb="0" eb="2">
      <t>メンキョ</t>
    </rPh>
    <rPh sb="2" eb="4">
      <t>シュルイ</t>
    </rPh>
    <phoneticPr fontId="1"/>
  </si>
  <si>
    <t>種類</t>
    <rPh sb="0" eb="2">
      <t>シュルイ</t>
    </rPh>
    <phoneticPr fontId="1"/>
  </si>
  <si>
    <t>その他の証明書</t>
    <rPh sb="2" eb="3">
      <t>タ</t>
    </rPh>
    <rPh sb="4" eb="7">
      <t>ショウメイショ</t>
    </rPh>
    <phoneticPr fontId="1"/>
  </si>
  <si>
    <t>氏　　名</t>
    <rPh sb="0" eb="1">
      <t>シ</t>
    </rPh>
    <rPh sb="3" eb="4">
      <t>メイ</t>
    </rPh>
    <phoneticPr fontId="1"/>
  </si>
  <si>
    <t>住　　所</t>
    <rPh sb="0" eb="1">
      <t>ジュウ</t>
    </rPh>
    <rPh sb="3" eb="4">
      <t>ショ</t>
    </rPh>
    <phoneticPr fontId="1"/>
  </si>
  <si>
    <t>学　　部</t>
    <rPh sb="0" eb="1">
      <t>ガク</t>
    </rPh>
    <rPh sb="3" eb="4">
      <t>ブ</t>
    </rPh>
    <phoneticPr fontId="1"/>
  </si>
  <si>
    <t>提出先</t>
    <rPh sb="0" eb="2">
      <t>テイシュツ</t>
    </rPh>
    <rPh sb="2" eb="3">
      <t>サキ</t>
    </rPh>
    <phoneticPr fontId="1"/>
  </si>
  <si>
    <t>使用目的</t>
    <rPh sb="0" eb="2">
      <t>シヨウ</t>
    </rPh>
    <rPh sb="2" eb="4">
      <t>モクテキ</t>
    </rPh>
    <phoneticPr fontId="1"/>
  </si>
  <si>
    <t>《証明書種類》</t>
    <rPh sb="1" eb="4">
      <t>ショウメイショ</t>
    </rPh>
    <rPh sb="4" eb="6">
      <t>シュルイ</t>
    </rPh>
    <phoneticPr fontId="1"/>
  </si>
  <si>
    <t>必要部数</t>
    <rPh sb="0" eb="2">
      <t>ヒツヨウ</t>
    </rPh>
    <rPh sb="2" eb="4">
      <t>ブスウ</t>
    </rPh>
    <phoneticPr fontId="1"/>
  </si>
  <si>
    <t>区分</t>
    <rPh sb="0" eb="2">
      <t>クブン</t>
    </rPh>
    <phoneticPr fontId="1"/>
  </si>
  <si>
    <t>学科・専攻名</t>
    <rPh sb="0" eb="2">
      <t>ガッカ</t>
    </rPh>
    <rPh sb="3" eb="5">
      <t>センコウ</t>
    </rPh>
    <rPh sb="5" eb="6">
      <t>メイ</t>
    </rPh>
    <phoneticPr fontId="1"/>
  </si>
  <si>
    <t>各種証明書発行申請書</t>
    <rPh sb="0" eb="2">
      <t>カクシュ</t>
    </rPh>
    <rPh sb="2" eb="5">
      <t>ショウメイショ</t>
    </rPh>
    <rPh sb="5" eb="7">
      <t>ハッコウ</t>
    </rPh>
    <rPh sb="7" eb="10">
      <t>シンセイショ</t>
    </rPh>
    <phoneticPr fontId="1"/>
  </si>
  <si>
    <t>ふりがな</t>
    <phoneticPr fontId="1"/>
  </si>
  <si>
    <t>名　　称</t>
    <rPh sb="0" eb="1">
      <t>ナ</t>
    </rPh>
    <rPh sb="3" eb="4">
      <t>ショウ</t>
    </rPh>
    <phoneticPr fontId="1"/>
  </si>
  <si>
    <t>博士後期課程</t>
    <rPh sb="0" eb="2">
      <t>ハクシ</t>
    </rPh>
    <rPh sb="4" eb="6">
      <t>カテイ</t>
    </rPh>
    <phoneticPr fontId="1"/>
  </si>
  <si>
    <t>連絡先電話番号</t>
    <rPh sb="0" eb="3">
      <t>レンラクサキ</t>
    </rPh>
    <rPh sb="3" eb="5">
      <t>デンワ</t>
    </rPh>
    <rPh sb="5" eb="7">
      <t>バンゴウ</t>
    </rPh>
    <phoneticPr fontId="1"/>
  </si>
  <si>
    <t>在学生</t>
    <phoneticPr fontId="1"/>
  </si>
  <si>
    <t>卒業生</t>
    <phoneticPr fontId="1"/>
  </si>
  <si>
    <t>退学者</t>
    <phoneticPr fontId="1"/>
  </si>
  <si>
    <t>学科</t>
    <phoneticPr fontId="1"/>
  </si>
  <si>
    <t>専攻</t>
    <phoneticPr fontId="1"/>
  </si>
  <si>
    <t>年</t>
  </si>
  <si>
    <t>年</t>
    <phoneticPr fontId="1"/>
  </si>
  <si>
    <t>月</t>
    <phoneticPr fontId="1"/>
  </si>
  <si>
    <t>通</t>
    <phoneticPr fontId="1"/>
  </si>
  <si>
    <t>和文</t>
    <rPh sb="0" eb="2">
      <t>ワブン</t>
    </rPh>
    <phoneticPr fontId="1"/>
  </si>
  <si>
    <t>英文</t>
  </si>
  <si>
    <t>英文</t>
    <phoneticPr fontId="1"/>
  </si>
  <si>
    <t>在籍期間証明書</t>
    <phoneticPr fontId="1"/>
  </si>
  <si>
    <t>その他【</t>
    <phoneticPr fontId="1"/>
  </si>
  <si>
    <t>】</t>
  </si>
  <si>
    <t>】</t>
    <phoneticPr fontId="1"/>
  </si>
  <si>
    <t>証明概要</t>
    <phoneticPr fontId="1"/>
  </si>
  <si>
    <t>電気主任技術者用</t>
    <phoneticPr fontId="1"/>
  </si>
  <si>
    <t>電気通信主任技術者用</t>
    <phoneticPr fontId="1"/>
  </si>
  <si>
    <t>測量士用</t>
  </si>
  <si>
    <t>一般火薬学用</t>
    <phoneticPr fontId="1"/>
  </si>
  <si>
    <t>工業</t>
    <phoneticPr fontId="1"/>
  </si>
  <si>
    <t>情報</t>
    <phoneticPr fontId="1"/>
  </si>
  <si>
    <t>理科</t>
    <phoneticPr fontId="1"/>
  </si>
  <si>
    <t>進学</t>
    <phoneticPr fontId="1"/>
  </si>
  <si>
    <t>資格取得</t>
    <phoneticPr fontId="1"/>
  </si>
  <si>
    <t>社会保険更新</t>
    <phoneticPr fontId="1"/>
  </si>
  <si>
    <t>又は</t>
    <phoneticPr fontId="1"/>
  </si>
  <si>
    <t>日</t>
  </si>
  <si>
    <t>生年月日</t>
    <phoneticPr fontId="1"/>
  </si>
  <si>
    <t>記入日：</t>
    <rPh sb="2" eb="3">
      <t>ビ</t>
    </rPh>
    <phoneticPr fontId="1"/>
  </si>
  <si>
    <t>（英文証明書申請時のみ、証明書で記載希望の標記（ローマ字スペル（パスポート記載と同じもの））でご記入ください）</t>
    <rPh sb="12" eb="15">
      <t>ショウメイショ</t>
    </rPh>
    <rPh sb="16" eb="20">
      <t>キサイキボウ</t>
    </rPh>
    <rPh sb="21" eb="23">
      <t>ヒョウキ</t>
    </rPh>
    <rPh sb="27" eb="28">
      <t>ジ</t>
    </rPh>
    <rPh sb="37" eb="39">
      <t>キサイ</t>
    </rPh>
    <rPh sb="40" eb="41">
      <t>オナ</t>
    </rPh>
    <rPh sb="48" eb="50">
      <t>キニュウ</t>
    </rPh>
    <phoneticPr fontId="1"/>
  </si>
  <si>
    <t>（郵送希望者のみ、ご記入ください）</t>
    <rPh sb="1" eb="3">
      <t>ユウソウ</t>
    </rPh>
    <rPh sb="3" eb="6">
      <t>キボウシャ</t>
    </rPh>
    <rPh sb="10" eb="12">
      <t>キニュウ</t>
    </rPh>
    <phoneticPr fontId="1"/>
  </si>
  <si>
    <t>修了証明書</t>
    <phoneticPr fontId="1"/>
  </si>
  <si>
    <t>〒</t>
    <phoneticPr fontId="1"/>
  </si>
  <si>
    <r>
      <t xml:space="preserve">学籍番号
</t>
    </r>
    <r>
      <rPr>
        <b/>
        <sz val="9"/>
        <rFont val="ＭＳ Ｐゴシック"/>
        <family val="3"/>
        <charset val="128"/>
      </rPr>
      <t>（不明の場合は省略可）</t>
    </r>
    <rPh sb="0" eb="2">
      <t>ガクセキ</t>
    </rPh>
    <rPh sb="2" eb="4">
      <t>バンゴウ</t>
    </rPh>
    <rPh sb="6" eb="8">
      <t>フメイ</t>
    </rPh>
    <rPh sb="9" eb="11">
      <t>バアイ</t>
    </rPh>
    <rPh sb="12" eb="14">
      <t>ショウリャク</t>
    </rPh>
    <rPh sb="14" eb="15">
      <t>カ</t>
    </rPh>
    <phoneticPr fontId="1"/>
  </si>
  <si>
    <t>卒業・修了年月・
学位取得・退学年月</t>
    <rPh sb="0" eb="2">
      <t>ソツギョウ</t>
    </rPh>
    <rPh sb="3" eb="5">
      <t>シュウリョウ</t>
    </rPh>
    <rPh sb="5" eb="7">
      <t>ネンゲツ</t>
    </rPh>
    <rPh sb="9" eb="11">
      <t>ガクイ</t>
    </rPh>
    <rPh sb="11" eb="13">
      <t>シュトク</t>
    </rPh>
    <rPh sb="14" eb="16">
      <t>タイガク</t>
    </rPh>
    <rPh sb="16" eb="18">
      <t>ネンゲツ</t>
    </rPh>
    <phoneticPr fontId="1"/>
  </si>
  <si>
    <t>修士課程・
博士前期課程</t>
    <rPh sb="0" eb="2">
      <t>シュウシ</t>
    </rPh>
    <rPh sb="2" eb="4">
      <t>カテイ</t>
    </rPh>
    <rPh sb="6" eb="8">
      <t>ハクシ</t>
    </rPh>
    <rPh sb="10" eb="12">
      <t>カテイ</t>
    </rPh>
    <phoneticPr fontId="1"/>
  </si>
  <si>
    <t>科目等履修生・
聴講生・研究生</t>
    <rPh sb="0" eb="3">
      <t>カモクトウ</t>
    </rPh>
    <rPh sb="3" eb="6">
      <t>リシュウセイ</t>
    </rPh>
    <rPh sb="8" eb="11">
      <t>チョウコウセイ</t>
    </rPh>
    <rPh sb="12" eb="15">
      <t>ケンキュウセイ</t>
    </rPh>
    <phoneticPr fontId="1"/>
  </si>
  <si>
    <t>単位取得証明書
（資格取得用）</t>
    <rPh sb="0" eb="2">
      <t>タンイ</t>
    </rPh>
    <rPh sb="2" eb="4">
      <t>シュトク</t>
    </rPh>
    <rPh sb="4" eb="7">
      <t>ショウメイショ</t>
    </rPh>
    <rPh sb="9" eb="11">
      <t>シカク</t>
    </rPh>
    <rPh sb="11" eb="13">
      <t>シュトク</t>
    </rPh>
    <rPh sb="13" eb="14">
      <t>ヨウ</t>
    </rPh>
    <phoneticPr fontId="1"/>
  </si>
  <si>
    <r>
      <t xml:space="preserve">教育職員免許状
</t>
    </r>
    <r>
      <rPr>
        <b/>
        <sz val="9"/>
        <rFont val="ＭＳ Ｐゴシック"/>
        <family val="3"/>
        <charset val="128"/>
      </rPr>
      <t>（学力に関する証明書）</t>
    </r>
    <rPh sb="0" eb="2">
      <t>キョウイク</t>
    </rPh>
    <rPh sb="2" eb="4">
      <t>ショクイン</t>
    </rPh>
    <rPh sb="4" eb="7">
      <t>メンキョジョウ</t>
    </rPh>
    <rPh sb="9" eb="11">
      <t>ガクリョク</t>
    </rPh>
    <rPh sb="12" eb="13">
      <t>カン</t>
    </rPh>
    <rPh sb="15" eb="18">
      <t>ショウメイショ</t>
    </rPh>
    <phoneticPr fontId="1"/>
  </si>
  <si>
    <t>陸上</t>
    <phoneticPr fontId="1"/>
  </si>
  <si>
    <t>第</t>
  </si>
  <si>
    <t>級</t>
    <phoneticPr fontId="1"/>
  </si>
  <si>
    <t>就職</t>
    <rPh sb="0" eb="2">
      <t>シュウショク</t>
    </rPh>
    <phoneticPr fontId="1"/>
  </si>
  <si>
    <t>発行日</t>
    <rPh sb="0" eb="3">
      <t>ハッコウビ</t>
    </rPh>
    <phoneticPr fontId="1"/>
  </si>
  <si>
    <t>　〒050-8585
　北海道室蘭市水元町27番1号
　　室蘭工業大学
　　　学務課学部教務係／大学院係　行</t>
    <rPh sb="12" eb="15">
      <t>ホッカイドウ</t>
    </rPh>
    <rPh sb="54" eb="55">
      <t>イ</t>
    </rPh>
    <phoneticPr fontId="1"/>
  </si>
  <si>
    <t>返信用切手の目安</t>
  </si>
  <si>
    <t>～</t>
  </si>
  <si>
    <t>～</t>
    <phoneticPr fontId="1"/>
  </si>
  <si>
    <t>↑</t>
    <phoneticPr fontId="1"/>
  </si>
  <si>
    <t>宛名ラベルとしてお使いください。（手書きでもOKです）</t>
    <rPh sb="0" eb="2">
      <t>アテナ</t>
    </rPh>
    <rPh sb="9" eb="10">
      <t>ツカ</t>
    </rPh>
    <rPh sb="17" eb="19">
      <t>テガ</t>
    </rPh>
    <phoneticPr fontId="1"/>
  </si>
  <si>
    <t>-</t>
    <phoneticPr fontId="1"/>
  </si>
  <si>
    <t>□</t>
  </si>
  <si>
    <t>返信用封筒の大きさ</t>
    <rPh sb="0" eb="3">
      <t>ヘンシンヨウ</t>
    </rPh>
    <rPh sb="3" eb="5">
      <t>フウトウ</t>
    </rPh>
    <rPh sb="6" eb="7">
      <t>オオ</t>
    </rPh>
    <phoneticPr fontId="1"/>
  </si>
  <si>
    <t>返信用封筒の重量</t>
    <rPh sb="0" eb="2">
      <t>ヘンシン</t>
    </rPh>
    <rPh sb="2" eb="3">
      <t>ヨウ</t>
    </rPh>
    <rPh sb="3" eb="5">
      <t>フウトウ</t>
    </rPh>
    <rPh sb="6" eb="8">
      <t>ジュウリョウ</t>
    </rPh>
    <phoneticPr fontId="1"/>
  </si>
  <si>
    <t>g</t>
    <phoneticPr fontId="1"/>
  </si>
  <si>
    <t>証明書の重量</t>
    <rPh sb="0" eb="3">
      <t>ショウメイショ</t>
    </rPh>
    <rPh sb="4" eb="6">
      <t>ジュウリョウ</t>
    </rPh>
    <phoneticPr fontId="1"/>
  </si>
  <si>
    <t>重量合計</t>
    <rPh sb="0" eb="2">
      <t>ジュウリョウ</t>
    </rPh>
    <rPh sb="2" eb="4">
      <t>ゴウケイ</t>
    </rPh>
    <phoneticPr fontId="1"/>
  </si>
  <si>
    <t>アパート等名・号室</t>
    <rPh sb="4" eb="5">
      <t>トウ</t>
    </rPh>
    <rPh sb="5" eb="6">
      <t>メイ</t>
    </rPh>
    <rPh sb="7" eb="9">
      <t>ゴウシツ</t>
    </rPh>
    <phoneticPr fontId="1"/>
  </si>
  <si>
    <t>行</t>
    <rPh sb="0" eb="1">
      <t>イ</t>
    </rPh>
    <phoneticPr fontId="1"/>
  </si>
  <si>
    <t>該当にチェック■</t>
    <rPh sb="0" eb="2">
      <t>ガイトウ</t>
    </rPh>
    <phoneticPr fontId="1"/>
  </si>
  <si>
    <t>g</t>
  </si>
  <si>
    <t>g</t>
    <phoneticPr fontId="1"/>
  </si>
  <si>
    <t>定型内</t>
    <rPh sb="0" eb="3">
      <t>テイケイナイ</t>
    </rPh>
    <phoneticPr fontId="1"/>
  </si>
  <si>
    <t>定型外</t>
    <rPh sb="0" eb="3">
      <t>テイケイガイ</t>
    </rPh>
    <phoneticPr fontId="1"/>
  </si>
  <si>
    <t>【返信用封筒の同封について】</t>
    <rPh sb="1" eb="6">
      <t>ヘンシンヨウフウトウ</t>
    </rPh>
    <rPh sb="7" eb="9">
      <t>ドウフウ</t>
    </rPh>
    <phoneticPr fontId="1"/>
  </si>
  <si>
    <t>数学</t>
  </si>
  <si>
    <t>速達</t>
    <rPh sb="0" eb="2">
      <t>ソクタツ</t>
    </rPh>
    <phoneticPr fontId="1"/>
  </si>
  <si>
    <t>速達の要否</t>
    <rPh sb="0" eb="2">
      <t>ソクタツ</t>
    </rPh>
    <rPh sb="3" eb="5">
      <t>ヨウヒ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</si>
  <si>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</si>
  <si>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</si>
  <si>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西暦</t>
    <rPh sb="0" eb="2">
      <t>セイレキ</t>
    </rPh>
    <phoneticPr fontId="1"/>
  </si>
  <si>
    <t>在学時氏名</t>
    <phoneticPr fontId="1"/>
  </si>
  <si>
    <r>
      <t>　郵送希望の場合は、各種証明書発行申請書のほか、証明書の</t>
    </r>
    <r>
      <rPr>
        <b/>
        <u/>
        <sz val="11"/>
        <color rgb="FFC00000"/>
        <rFont val="ＭＳ Ｐゴシック"/>
        <family val="3"/>
        <charset val="128"/>
      </rPr>
      <t>返信先を記載した返信用封筒を必ず同封</t>
    </r>
    <r>
      <rPr>
        <b/>
        <sz val="11"/>
        <rFont val="ＭＳ Ｐゴシック"/>
        <family val="3"/>
        <charset val="128"/>
      </rPr>
      <t xml:space="preserve">してください。
</t>
    </r>
    <r>
      <rPr>
        <b/>
        <sz val="11"/>
        <color rgb="FFFF0000"/>
        <rFont val="ＭＳ Ｐゴシック"/>
        <family val="3"/>
        <charset val="128"/>
      </rPr>
      <t>　郵送料金が不足した場合は返送できません</t>
    </r>
    <r>
      <rPr>
        <b/>
        <sz val="11"/>
        <rFont val="ＭＳ Ｐゴシック"/>
        <family val="3"/>
        <charset val="128"/>
      </rPr>
      <t>ので、ご注意ください。</t>
    </r>
    <rPh sb="24" eb="27">
      <t>ショウメイショ</t>
    </rPh>
    <rPh sb="28" eb="31">
      <t>ヘンシンサキ</t>
    </rPh>
    <rPh sb="32" eb="34">
      <t>キサイ</t>
    </rPh>
    <rPh sb="36" eb="39">
      <t>ヘンシンヨウ</t>
    </rPh>
    <rPh sb="39" eb="41">
      <t>フウトウ</t>
    </rPh>
    <rPh sb="42" eb="43">
      <t>カナラ</t>
    </rPh>
    <rPh sb="44" eb="46">
      <t>ドウフウ</t>
    </rPh>
    <phoneticPr fontId="1"/>
  </si>
  <si>
    <t>成績証明書</t>
    <phoneticPr fontId="1"/>
  </si>
  <si>
    <t>単位取得証明書（資格取得用）</t>
    <phoneticPr fontId="1"/>
  </si>
  <si>
    <t>卒業証明書・修了証明書、
その他の証明書</t>
    <rPh sb="6" eb="8">
      <t>シュウリョウ</t>
    </rPh>
    <rPh sb="8" eb="11">
      <t>ショウメイショ</t>
    </rPh>
    <phoneticPr fontId="1"/>
  </si>
  <si>
    <t>陸上特殊</t>
    <rPh sb="0" eb="2">
      <t>リクジョウ</t>
    </rPh>
    <rPh sb="2" eb="4">
      <t>トクシュ</t>
    </rPh>
    <phoneticPr fontId="1"/>
  </si>
  <si>
    <t>海上特殊</t>
    <rPh sb="0" eb="2">
      <t>カイジョウ</t>
    </rPh>
    <phoneticPr fontId="1"/>
  </si>
  <si>
    <t>入学式年月日</t>
    <rPh sb="0" eb="2">
      <t>ニュウガク</t>
    </rPh>
    <rPh sb="2" eb="3">
      <t>シキ</t>
    </rPh>
    <rPh sb="3" eb="6">
      <t>ネンガッピ</t>
    </rPh>
    <phoneticPr fontId="2"/>
  </si>
  <si>
    <t>卒業式年月日</t>
    <rPh sb="0" eb="2">
      <t>ソツギョウ</t>
    </rPh>
    <rPh sb="2" eb="3">
      <t>シキ</t>
    </rPh>
    <rPh sb="3" eb="6">
      <t>ネンガッピ</t>
    </rPh>
    <phoneticPr fontId="2"/>
  </si>
  <si>
    <t>西 暦</t>
    <rPh sb="0" eb="1">
      <t>ニシ</t>
    </rPh>
    <rPh sb="2" eb="3">
      <t>コヨミ</t>
    </rPh>
    <phoneticPr fontId="2"/>
  </si>
  <si>
    <t>入学日</t>
    <rPh sb="0" eb="2">
      <t>ニュウガク</t>
    </rPh>
    <rPh sb="2" eb="3">
      <t>ビ</t>
    </rPh>
    <phoneticPr fontId="1"/>
  </si>
  <si>
    <t>大学記入欄</t>
    <phoneticPr fontId="1"/>
  </si>
  <si>
    <t>必要）</t>
    <phoneticPr fontId="1"/>
  </si>
  <si>
    <r>
      <t>ビザ取得</t>
    </r>
    <r>
      <rPr>
        <b/>
        <sz val="9"/>
        <rFont val="ＭＳ Ｐゴシック"/>
        <family val="3"/>
        <charset val="128"/>
      </rPr>
      <t>（卒業・修了証明書の封緘：</t>
    </r>
    <rPh sb="5" eb="7">
      <t>ソツギョウ</t>
    </rPh>
    <rPh sb="8" eb="13">
      <t>シュウリョウショウメイショ</t>
    </rPh>
    <phoneticPr fontId="1"/>
  </si>
  <si>
    <t>卒業証明書・修了証明書の封緘</t>
    <rPh sb="12" eb="14">
      <t>フウカン</t>
    </rPh>
    <phoneticPr fontId="1"/>
  </si>
  <si>
    <t>https://www.post.japanpost.jp/send/deli_days/index.html</t>
    <phoneticPr fontId="1"/>
  </si>
  <si>
    <t>※普通郵便の一般的なお届け日数の目安</t>
    <rPh sb="1" eb="5">
      <t>フツウユウビン</t>
    </rPh>
    <rPh sb="6" eb="9">
      <t>イッパンテキ</t>
    </rPh>
    <rPh sb="11" eb="12">
      <t>トド</t>
    </rPh>
    <rPh sb="13" eb="15">
      <t>ニッスウ</t>
    </rPh>
    <rPh sb="16" eb="18">
      <t>メヤス</t>
    </rPh>
    <phoneticPr fontId="1"/>
  </si>
  <si>
    <t>日本郵便（届け日数検索）</t>
    <rPh sb="0" eb="2">
      <t>ニホン</t>
    </rPh>
    <rPh sb="2" eb="4">
      <t>ユウビン</t>
    </rPh>
    <rPh sb="5" eb="6">
      <t>トド</t>
    </rPh>
    <rPh sb="7" eb="9">
      <t>ニッスウ</t>
    </rPh>
    <rPh sb="9" eb="11">
      <t>ケンサク</t>
    </rPh>
    <phoneticPr fontId="1"/>
  </si>
  <si>
    <r>
      <t>　　　例　　【発】室蘭　</t>
    </r>
    <r>
      <rPr>
        <b/>
        <u/>
        <sz val="10"/>
        <rFont val="ＭＳ Ｐゴシック"/>
        <family val="3"/>
        <charset val="128"/>
      </rPr>
      <t>水曜日</t>
    </r>
    <r>
      <rPr>
        <b/>
        <sz val="10"/>
        <rFont val="ＭＳ Ｐゴシック"/>
        <family val="3"/>
        <charset val="128"/>
      </rPr>
      <t>に発送　→　【着】東京　</t>
    </r>
    <r>
      <rPr>
        <b/>
        <u/>
        <sz val="10"/>
        <rFont val="ＭＳ Ｐゴシック"/>
        <family val="3"/>
        <charset val="128"/>
      </rPr>
      <t>翌月曜日</t>
    </r>
    <r>
      <rPr>
        <b/>
        <sz val="10"/>
        <rFont val="ＭＳ Ｐゴシック"/>
        <family val="3"/>
        <charset val="128"/>
      </rPr>
      <t>に到着予定　　（実質6日）</t>
    </r>
    <rPh sb="3" eb="4">
      <t>レイ</t>
    </rPh>
    <phoneticPr fontId="1"/>
  </si>
  <si>
    <r>
      <t>※</t>
    </r>
    <r>
      <rPr>
        <b/>
        <sz val="10"/>
        <color rgb="FFFF0000"/>
        <rFont val="ＭＳ Ｐゴシック"/>
        <family val="3"/>
        <charset val="128"/>
      </rPr>
      <t>お急ぎの場合</t>
    </r>
    <r>
      <rPr>
        <b/>
        <sz val="10"/>
        <rFont val="ＭＳ Ｐゴシック"/>
        <family val="3"/>
        <charset val="128"/>
      </rPr>
      <t>や</t>
    </r>
    <r>
      <rPr>
        <b/>
        <sz val="10"/>
        <color rgb="FFFF0000"/>
        <rFont val="ＭＳ Ｐゴシック"/>
        <family val="3"/>
        <charset val="128"/>
      </rPr>
      <t>追跡サービスの利用</t>
    </r>
    <r>
      <rPr>
        <b/>
        <sz val="10"/>
        <rFont val="ＭＳ Ｐゴシック"/>
        <family val="3"/>
        <charset val="128"/>
      </rPr>
      <t>を希望される場合は、返信用封筒としてレターパック封筒を同封してください。</t>
    </r>
    <rPh sb="2" eb="3">
      <t>イソ</t>
    </rPh>
    <rPh sb="5" eb="7">
      <t>バアイ</t>
    </rPh>
    <phoneticPr fontId="1"/>
  </si>
  <si>
    <t>-</t>
  </si>
  <si>
    <t>必要</t>
  </si>
  <si>
    <t>←「速達」の利用をお勧めします。
　（「普通郵便」を利用する際は「不要」に切り替えてください。なおこの
　場合は、必ず以下の「日本郵便（届け日数検索）」で 往復分の所要
　日数をご確認ください。）</t>
    <rPh sb="53" eb="55">
      <t>バアイ</t>
    </rPh>
    <rPh sb="57" eb="58">
      <t>カナラ</t>
    </rPh>
    <phoneticPr fontId="1"/>
  </si>
  <si>
    <t>必要書類</t>
    <rPh sb="0" eb="4">
      <t>ヒツヨウショルイ</t>
    </rPh>
    <phoneticPr fontId="1"/>
  </si>
  <si>
    <t>申請書</t>
    <rPh sb="0" eb="3">
      <t>シンセイショ</t>
    </rPh>
    <phoneticPr fontId="1"/>
  </si>
  <si>
    <t>本人確認書類の写し</t>
    <rPh sb="0" eb="4">
      <t>ホンニンカクニン</t>
    </rPh>
    <rPh sb="4" eb="6">
      <t>ショルイ</t>
    </rPh>
    <rPh sb="7" eb="8">
      <t>ウツ</t>
    </rPh>
    <phoneticPr fontId="1"/>
  </si>
  <si>
    <t>返信用封筒</t>
    <rPh sb="0" eb="5">
      <t>ヘンシンヨウフウトウ</t>
    </rPh>
    <phoneticPr fontId="1"/>
  </si>
  <si>
    <t>確認事項</t>
    <rPh sb="0" eb="4">
      <t>カクニンジコウ</t>
    </rPh>
    <phoneticPr fontId="1"/>
  </si>
  <si>
    <t>切手が貼られているか</t>
    <rPh sb="0" eb="2">
      <t>キッテ</t>
    </rPh>
    <rPh sb="3" eb="4">
      <t>ハ</t>
    </rPh>
    <phoneticPr fontId="1"/>
  </si>
  <si>
    <t>代理人による申請の場合</t>
    <rPh sb="0" eb="3">
      <t>ダイリニン</t>
    </rPh>
    <rPh sb="6" eb="8">
      <t>シンセイ</t>
    </rPh>
    <rPh sb="9" eb="11">
      <t>バアイ</t>
    </rPh>
    <phoneticPr fontId="1"/>
  </si>
  <si>
    <t>列4</t>
  </si>
  <si>
    <t>委任状及び
代理人の本人確認書類</t>
    <rPh sb="0" eb="3">
      <t>イニンジョウ</t>
    </rPh>
    <rPh sb="3" eb="4">
      <t>オヨ</t>
    </rPh>
    <phoneticPr fontId="1"/>
  </si>
  <si>
    <t>　 　　単位取得証明書及びその他の証明書の作成所要日数は、3～10日程度となります。</t>
    <rPh sb="21" eb="23">
      <t>サクセイ</t>
    </rPh>
    <rPh sb="23" eb="25">
      <t>ショヨウ</t>
    </rPh>
    <rPh sb="25" eb="27">
      <t>ニッスウ</t>
    </rPh>
    <rPh sb="33" eb="34">
      <t>ニチ</t>
    </rPh>
    <rPh sb="34" eb="36">
      <t>テイド</t>
    </rPh>
    <phoneticPr fontId="1"/>
  </si>
  <si>
    <t>　※　所定の用紙がある場合は、添付してください。</t>
    <rPh sb="3" eb="5">
      <t>ショテイ</t>
    </rPh>
    <rPh sb="6" eb="8">
      <t>ヨウシ</t>
    </rPh>
    <rPh sb="11" eb="13">
      <t>バアイ</t>
    </rPh>
    <rPh sb="15" eb="17">
      <t>テンプ</t>
    </rPh>
    <phoneticPr fontId="1"/>
  </si>
  <si>
    <t>　※　入学年次に、学籍上、コースの分けがあった場合コース名が表記されます。</t>
    <rPh sb="3" eb="7">
      <t>ニュウガクネンジ</t>
    </rPh>
    <rPh sb="9" eb="12">
      <t>ガクセキジョウ</t>
    </rPh>
    <rPh sb="17" eb="18">
      <t>ワ</t>
    </rPh>
    <rPh sb="23" eb="25">
      <t>バアイ</t>
    </rPh>
    <rPh sb="28" eb="29">
      <t>メイ</t>
    </rPh>
    <rPh sb="30" eb="32">
      <t>ヒョウキ</t>
    </rPh>
    <phoneticPr fontId="1"/>
  </si>
  <si>
    <t>提出前に確認すること</t>
    <rPh sb="0" eb="3">
      <t>テイシュツマエ</t>
    </rPh>
    <rPh sb="4" eb="6">
      <t>カクニン</t>
    </rPh>
    <phoneticPr fontId="1"/>
  </si>
  <si>
    <t>✓</t>
    <phoneticPr fontId="1"/>
  </si>
  <si>
    <r>
      <t>　※　作成所要日数は、</t>
    </r>
    <r>
      <rPr>
        <b/>
        <sz val="10"/>
        <color rgb="FFFF0000"/>
        <rFont val="ＭＳ Ｐゴシック"/>
        <family val="3"/>
        <charset val="128"/>
      </rPr>
      <t>和文で2日程度</t>
    </r>
    <r>
      <rPr>
        <b/>
        <sz val="10"/>
        <rFont val="ＭＳ Ｐゴシック"/>
        <family val="3"/>
        <charset val="128"/>
      </rPr>
      <t>、英文ではさらに数日を要します。（休業日を除く）　　</t>
    </r>
    <rPh sb="3" eb="5">
      <t>サクセイ</t>
    </rPh>
    <rPh sb="5" eb="7">
      <t>ショヨウ</t>
    </rPh>
    <rPh sb="7" eb="9">
      <t>ニッスウ</t>
    </rPh>
    <rPh sb="11" eb="13">
      <t>ワブン</t>
    </rPh>
    <rPh sb="15" eb="18">
      <t>ニチテイド</t>
    </rPh>
    <rPh sb="19" eb="21">
      <t>エイブン</t>
    </rPh>
    <rPh sb="26" eb="28">
      <t>スウジツ</t>
    </rPh>
    <rPh sb="29" eb="30">
      <t>ヨウ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</si>
</sst>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General&quot;円&quot;"/>
    <numFmt numFmtId="177" formatCode="[$-411]ggge&quot;年&quot;m&quot;月&quot;d&quot;日&quot;;@"/>
    <numFmt numFmtId="178" formatCode="[$-F800]dddd\,\ mmmm\ dd\,\ yyyy"/>
    <numFmt numFmtId="179" formatCode="[$-411]ggge&quot;年&quot;m&quot;月&quot;"/>
  </numFmts>
  <fonts count="33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24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6"/>
      <color rgb="FFC00000"/>
      <name val="ＭＳ Ｐゴシック"/>
      <family val="3"/>
      <charset val="128"/>
    </font>
    <font>
      <b/>
      <sz val="14"/>
      <color rgb="FFC00000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0"/>
      <color rgb="FFC00000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9"/>
      <color indexed="16"/>
      <name val="MS P ゴシック"/>
      <family val="3"/>
      <charset val="128"/>
    </font>
    <font>
      <b/>
      <sz val="9"/>
      <color indexed="39"/>
      <name val="MS P ゴシック"/>
      <family val="3"/>
      <charset val="128"/>
    </font>
    <font>
      <b/>
      <sz val="8"/>
      <name val="ＭＳ Ｐゴシック"/>
      <family val="3"/>
      <charset val="128"/>
    </font>
    <font>
      <b/>
      <sz val="9"/>
      <color indexed="20"/>
      <name val="MS P ゴシック"/>
      <family val="3"/>
      <charset val="128"/>
    </font>
    <font>
      <b/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0"/>
      <color rgb="FFFF0000"/>
      <name val="ＭＳ Ｐゴシック"/>
      <family val="3"/>
      <charset val="128"/>
    </font>
    <font>
      <b/>
      <sz val="7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u/>
      <sz val="11"/>
      <color rgb="FFC0000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b/>
      <i/>
      <sz val="12"/>
      <color rgb="FFC00000"/>
      <name val="ＭＳ Ｐゴシック"/>
      <family val="3"/>
      <charset val="128"/>
    </font>
    <font>
      <b/>
      <sz val="12"/>
      <color rgb="FFC00000"/>
      <name val="ＭＳ Ｐゴシック"/>
      <family val="3"/>
      <charset val="128"/>
    </font>
    <font>
      <sz val="12"/>
      <color rgb="FFC00000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u/>
      <sz val="9"/>
      <color theme="10"/>
      <name val="ＭＳ Ｐゴシック"/>
      <family val="3"/>
      <charset val="128"/>
    </font>
    <font>
      <b/>
      <sz val="9"/>
      <color rgb="FF0000FF"/>
      <name val="ＭＳ Ｐゴシック"/>
      <family val="3"/>
      <charset val="128"/>
    </font>
    <font>
      <b/>
      <u/>
      <sz val="10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8.5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6" tint="0.79998168889431442"/>
        <bgColor indexed="64"/>
      </patternFill>
    </fill>
  </fills>
  <borders count="10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double">
        <color indexed="64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 diagonalUp="1">
      <left style="hair">
        <color indexed="64"/>
      </left>
      <right/>
      <top style="hair">
        <color indexed="64"/>
      </top>
      <bottom/>
      <diagonal style="hair">
        <color indexed="64"/>
      </diagonal>
    </border>
    <border diagonalUp="1">
      <left/>
      <right/>
      <top style="hair">
        <color indexed="64"/>
      </top>
      <bottom/>
      <diagonal style="hair">
        <color indexed="64"/>
      </diagonal>
    </border>
    <border diagonalUp="1">
      <left/>
      <right style="hair">
        <color indexed="64"/>
      </right>
      <top style="hair">
        <color indexed="64"/>
      </top>
      <bottom/>
      <diagonal style="hair">
        <color indexed="64"/>
      </diagonal>
    </border>
    <border diagonalUp="1">
      <left style="hair">
        <color indexed="64"/>
      </left>
      <right/>
      <top/>
      <bottom/>
      <diagonal style="hair">
        <color indexed="64"/>
      </diagonal>
    </border>
    <border diagonalUp="1">
      <left/>
      <right/>
      <top/>
      <bottom/>
      <diagonal style="hair">
        <color indexed="64"/>
      </diagonal>
    </border>
    <border diagonalUp="1">
      <left/>
      <right style="hair">
        <color indexed="64"/>
      </right>
      <top/>
      <bottom/>
      <diagonal style="hair">
        <color indexed="64"/>
      </diagonal>
    </border>
    <border diagonalUp="1">
      <left style="hair">
        <color indexed="64"/>
      </left>
      <right/>
      <top/>
      <bottom style="thin">
        <color indexed="64"/>
      </bottom>
      <diagonal style="hair">
        <color indexed="64"/>
      </diagonal>
    </border>
    <border diagonalUp="1">
      <left/>
      <right/>
      <top/>
      <bottom style="thin">
        <color indexed="64"/>
      </bottom>
      <diagonal style="hair">
        <color indexed="64"/>
      </diagonal>
    </border>
    <border diagonalUp="1">
      <left/>
      <right style="hair">
        <color indexed="64"/>
      </right>
      <top/>
      <bottom style="thin">
        <color indexed="64"/>
      </bottom>
      <diagonal style="hair">
        <color indexed="64"/>
      </diagonal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3">
    <xf numFmtId="0" fontId="0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</cellStyleXfs>
  <cellXfs count="310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3" fillId="0" borderId="75" xfId="0" applyFont="1" applyBorder="1" applyAlignment="1">
      <alignment horizontal="center" vertical="center"/>
    </xf>
    <xf numFmtId="0" fontId="3" fillId="0" borderId="14" xfId="0" applyFont="1" applyBorder="1" applyAlignment="1">
      <alignment horizontal="left" vertical="center" shrinkToFit="1"/>
    </xf>
    <xf numFmtId="0" fontId="3" fillId="0" borderId="5" xfId="0" applyFont="1" applyBorder="1" applyAlignment="1">
      <alignment horizontal="center" vertical="center" shrinkToFit="1"/>
    </xf>
    <xf numFmtId="0" fontId="3" fillId="0" borderId="18" xfId="0" applyFont="1" applyBorder="1" applyAlignment="1">
      <alignment horizontal="center" vertical="center" shrinkToFit="1"/>
    </xf>
    <xf numFmtId="0" fontId="3" fillId="0" borderId="21" xfId="0" applyFont="1" applyBorder="1" applyAlignment="1">
      <alignment horizontal="center" vertical="center"/>
    </xf>
    <xf numFmtId="0" fontId="3" fillId="0" borderId="4" xfId="0" applyFont="1" applyBorder="1">
      <alignment vertical="center"/>
    </xf>
    <xf numFmtId="0" fontId="3" fillId="0" borderId="29" xfId="0" applyFont="1" applyBorder="1">
      <alignment vertical="center"/>
    </xf>
    <xf numFmtId="0" fontId="3" fillId="0" borderId="8" xfId="0" applyFont="1" applyBorder="1">
      <alignment vertical="center"/>
    </xf>
    <xf numFmtId="0" fontId="3" fillId="0" borderId="63" xfId="0" applyFont="1" applyBorder="1">
      <alignment vertical="center"/>
    </xf>
    <xf numFmtId="0" fontId="3" fillId="0" borderId="12" xfId="0" applyFont="1" applyBorder="1">
      <alignment vertical="center"/>
    </xf>
    <xf numFmtId="0" fontId="3" fillId="0" borderId="64" xfId="0" applyFont="1" applyBorder="1">
      <alignment vertical="center"/>
    </xf>
    <xf numFmtId="0" fontId="3" fillId="0" borderId="33" xfId="0" applyFont="1" applyBorder="1">
      <alignment vertical="center"/>
    </xf>
    <xf numFmtId="0" fontId="3" fillId="0" borderId="26" xfId="0" applyFont="1" applyBorder="1">
      <alignment vertical="center"/>
    </xf>
    <xf numFmtId="0" fontId="3" fillId="0" borderId="44" xfId="0" applyFont="1" applyBorder="1">
      <alignment vertical="center"/>
    </xf>
    <xf numFmtId="0" fontId="3" fillId="0" borderId="40" xfId="0" applyFont="1" applyBorder="1">
      <alignment vertical="center"/>
    </xf>
    <xf numFmtId="0" fontId="3" fillId="0" borderId="5" xfId="0" applyFont="1" applyBorder="1">
      <alignment vertical="center"/>
    </xf>
    <xf numFmtId="0" fontId="3" fillId="0" borderId="29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70" xfId="0" applyFont="1" applyBorder="1">
      <alignment vertical="center"/>
    </xf>
    <xf numFmtId="0" fontId="3" fillId="0" borderId="13" xfId="0" applyFont="1" applyBorder="1">
      <alignment vertical="center"/>
    </xf>
    <xf numFmtId="0" fontId="3" fillId="0" borderId="54" xfId="0" applyFont="1" applyBorder="1">
      <alignment vertical="center"/>
    </xf>
    <xf numFmtId="0" fontId="3" fillId="0" borderId="27" xfId="0" applyFont="1" applyBorder="1">
      <alignment vertical="center"/>
    </xf>
    <xf numFmtId="0" fontId="3" fillId="0" borderId="36" xfId="0" applyFont="1" applyBorder="1">
      <alignment vertical="center"/>
    </xf>
    <xf numFmtId="0" fontId="0" fillId="0" borderId="82" xfId="0" applyBorder="1">
      <alignment vertical="center"/>
    </xf>
    <xf numFmtId="0" fontId="5" fillId="0" borderId="34" xfId="0" applyFont="1" applyBorder="1" applyAlignment="1">
      <alignment vertical="center" wrapText="1"/>
    </xf>
    <xf numFmtId="0" fontId="5" fillId="0" borderId="0" xfId="0" applyFont="1">
      <alignment vertical="center"/>
    </xf>
    <xf numFmtId="0" fontId="5" fillId="0" borderId="43" xfId="0" applyFont="1" applyBorder="1">
      <alignment vertical="center"/>
    </xf>
    <xf numFmtId="0" fontId="5" fillId="0" borderId="34" xfId="0" applyFont="1" applyBorder="1">
      <alignment vertical="center"/>
    </xf>
    <xf numFmtId="0" fontId="5" fillId="0" borderId="47" xfId="0" applyFont="1" applyBorder="1">
      <alignment vertical="center"/>
    </xf>
    <xf numFmtId="0" fontId="5" fillId="0" borderId="73" xfId="0" applyFont="1" applyBorder="1">
      <alignment vertical="center"/>
    </xf>
    <xf numFmtId="0" fontId="5" fillId="0" borderId="17" xfId="0" applyFont="1" applyBorder="1">
      <alignment vertical="center"/>
    </xf>
    <xf numFmtId="176" fontId="3" fillId="0" borderId="0" xfId="0" applyNumberFormat="1" applyFont="1">
      <alignment vertical="center"/>
    </xf>
    <xf numFmtId="0" fontId="3" fillId="0" borderId="48" xfId="0" applyFont="1" applyBorder="1" applyAlignment="1">
      <alignment vertical="center" shrinkToFit="1"/>
    </xf>
    <xf numFmtId="0" fontId="3" fillId="0" borderId="24" xfId="0" applyFont="1" applyBorder="1" applyAlignment="1">
      <alignment vertical="center" shrinkToFit="1"/>
    </xf>
    <xf numFmtId="176" fontId="3" fillId="0" borderId="48" xfId="0" applyNumberFormat="1" applyFont="1" applyBorder="1" applyAlignment="1">
      <alignment vertical="center" shrinkToFit="1"/>
    </xf>
    <xf numFmtId="176" fontId="3" fillId="0" borderId="76" xfId="0" applyNumberFormat="1" applyFont="1" applyBorder="1" applyAlignment="1">
      <alignment vertical="center" shrinkToFit="1"/>
    </xf>
    <xf numFmtId="0" fontId="3" fillId="0" borderId="0" xfId="0" applyFont="1" applyAlignment="1">
      <alignment vertical="center" shrinkToFit="1"/>
    </xf>
    <xf numFmtId="0" fontId="3" fillId="0" borderId="6" xfId="0" applyFont="1" applyBorder="1" applyAlignment="1" applyProtection="1">
      <alignment vertical="center" wrapText="1"/>
      <protection locked="0"/>
    </xf>
    <xf numFmtId="0" fontId="3" fillId="2" borderId="0" xfId="0" applyFont="1" applyFill="1" applyProtection="1">
      <alignment vertical="center"/>
      <protection locked="0"/>
    </xf>
    <xf numFmtId="0" fontId="3" fillId="2" borderId="3" xfId="0" applyFont="1" applyFill="1" applyBorder="1" applyProtection="1">
      <alignment vertical="center"/>
      <protection locked="0"/>
    </xf>
    <xf numFmtId="0" fontId="3" fillId="2" borderId="4" xfId="0" applyFont="1" applyFill="1" applyBorder="1">
      <alignment vertical="center"/>
    </xf>
    <xf numFmtId="0" fontId="3" fillId="2" borderId="6" xfId="0" applyFont="1" applyFill="1" applyBorder="1" applyProtection="1">
      <alignment vertical="center"/>
      <protection locked="0"/>
    </xf>
    <xf numFmtId="0" fontId="3" fillId="2" borderId="8" xfId="0" applyFont="1" applyFill="1" applyBorder="1">
      <alignment vertical="center"/>
    </xf>
    <xf numFmtId="0" fontId="3" fillId="2" borderId="4" xfId="0" applyFont="1" applyFill="1" applyBorder="1" applyProtection="1">
      <alignment vertical="center"/>
      <protection locked="0"/>
    </xf>
    <xf numFmtId="0" fontId="9" fillId="2" borderId="8" xfId="0" applyFont="1" applyFill="1" applyBorder="1" applyProtection="1">
      <alignment vertical="center"/>
      <protection locked="0"/>
    </xf>
    <xf numFmtId="0" fontId="3" fillId="2" borderId="8" xfId="0" applyFont="1" applyFill="1" applyBorder="1" applyProtection="1">
      <alignment vertical="center"/>
      <protection locked="0"/>
    </xf>
    <xf numFmtId="0" fontId="3" fillId="2" borderId="12" xfId="0" applyFont="1" applyFill="1" applyBorder="1" applyProtection="1">
      <alignment vertical="center"/>
      <protection locked="0"/>
    </xf>
    <xf numFmtId="0" fontId="3" fillId="2" borderId="26" xfId="0" applyFont="1" applyFill="1" applyBorder="1" applyProtection="1">
      <alignment vertical="center"/>
      <protection locked="0"/>
    </xf>
    <xf numFmtId="176" fontId="3" fillId="0" borderId="0" xfId="0" applyNumberFormat="1" applyFont="1" applyAlignment="1">
      <alignment vertical="center" shrinkToFit="1"/>
    </xf>
    <xf numFmtId="0" fontId="15" fillId="0" borderId="0" xfId="0" applyFont="1" applyAlignment="1">
      <alignment horizontal="center" vertical="center"/>
    </xf>
    <xf numFmtId="0" fontId="3" fillId="2" borderId="83" xfId="0" applyFont="1" applyFill="1" applyBorder="1">
      <alignment vertical="center"/>
    </xf>
    <xf numFmtId="0" fontId="3" fillId="2" borderId="0" xfId="0" applyFont="1" applyFill="1" applyAlignment="1" applyProtection="1">
      <alignment vertical="center" shrinkToFit="1"/>
      <protection locked="0"/>
    </xf>
    <xf numFmtId="49" fontId="3" fillId="0" borderId="38" xfId="0" applyNumberFormat="1" applyFont="1" applyBorder="1" applyAlignment="1">
      <alignment vertical="center" shrinkToFit="1"/>
    </xf>
    <xf numFmtId="49" fontId="3" fillId="0" borderId="84" xfId="0" applyNumberFormat="1" applyFont="1" applyBorder="1" applyAlignment="1">
      <alignment vertical="center" shrinkToFit="1"/>
    </xf>
    <xf numFmtId="49" fontId="3" fillId="0" borderId="0" xfId="0" applyNumberFormat="1" applyFont="1" applyAlignment="1">
      <alignment vertical="center" shrinkToFit="1"/>
    </xf>
    <xf numFmtId="49" fontId="3" fillId="0" borderId="85" xfId="0" applyNumberFormat="1" applyFont="1" applyBorder="1" applyAlignment="1">
      <alignment vertical="center" shrinkToFit="1"/>
    </xf>
    <xf numFmtId="0" fontId="3" fillId="0" borderId="89" xfId="0" applyFont="1" applyBorder="1" applyAlignment="1">
      <alignment horizontal="center" vertical="center"/>
    </xf>
    <xf numFmtId="0" fontId="3" fillId="0" borderId="8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shrinkToFit="1"/>
    </xf>
    <xf numFmtId="0" fontId="3" fillId="0" borderId="43" xfId="0" applyFont="1" applyBorder="1" applyAlignment="1">
      <alignment horizontal="center" vertical="center" shrinkToFit="1"/>
    </xf>
    <xf numFmtId="0" fontId="3" fillId="0" borderId="85" xfId="0" applyFont="1" applyBorder="1" applyAlignment="1">
      <alignment horizontal="center" vertical="center" shrinkToFit="1"/>
    </xf>
    <xf numFmtId="0" fontId="3" fillId="0" borderId="48" xfId="0" applyFont="1" applyBorder="1">
      <alignment vertical="center"/>
    </xf>
    <xf numFmtId="0" fontId="22" fillId="0" borderId="0" xfId="0" applyFont="1" applyAlignment="1">
      <alignment horizontal="right" vertical="center" shrinkToFit="1"/>
    </xf>
    <xf numFmtId="0" fontId="22" fillId="0" borderId="90" xfId="0" applyFont="1" applyBorder="1" applyAlignment="1">
      <alignment horizontal="right" vertical="center" shrinkToFit="1"/>
    </xf>
    <xf numFmtId="0" fontId="3" fillId="0" borderId="9" xfId="0" applyFont="1" applyBorder="1">
      <alignment vertical="center"/>
    </xf>
    <xf numFmtId="178" fontId="0" fillId="0" borderId="0" xfId="0" applyNumberFormat="1">
      <alignment vertical="center"/>
    </xf>
    <xf numFmtId="0" fontId="0" fillId="3" borderId="0" xfId="0" applyFill="1">
      <alignment vertical="center"/>
    </xf>
    <xf numFmtId="178" fontId="0" fillId="3" borderId="0" xfId="0" applyNumberFormat="1" applyFill="1">
      <alignment vertical="center"/>
    </xf>
    <xf numFmtId="14" fontId="3" fillId="0" borderId="0" xfId="0" applyNumberFormat="1" applyFont="1" applyAlignment="1">
      <alignment horizontal="right" vertical="center" shrinkToFit="1"/>
    </xf>
    <xf numFmtId="0" fontId="13" fillId="0" borderId="88" xfId="0" applyFont="1" applyBorder="1">
      <alignment vertical="center"/>
    </xf>
    <xf numFmtId="0" fontId="3" fillId="0" borderId="38" xfId="0" applyFont="1" applyBorder="1">
      <alignment vertical="center"/>
    </xf>
    <xf numFmtId="0" fontId="3" fillId="0" borderId="84" xfId="0" applyFont="1" applyBorder="1">
      <alignment vertical="center"/>
    </xf>
    <xf numFmtId="0" fontId="17" fillId="0" borderId="0" xfId="0" applyFont="1">
      <alignment vertical="center"/>
    </xf>
    <xf numFmtId="0" fontId="4" fillId="0" borderId="0" xfId="0" applyFont="1">
      <alignment vertical="center"/>
    </xf>
    <xf numFmtId="0" fontId="27" fillId="0" borderId="0" xfId="2" applyFont="1" applyAlignment="1">
      <alignment vertical="center"/>
    </xf>
    <xf numFmtId="0" fontId="28" fillId="0" borderId="0" xfId="0" applyFont="1" applyAlignment="1">
      <alignment horizontal="right" vertical="center"/>
    </xf>
    <xf numFmtId="0" fontId="3" fillId="0" borderId="76" xfId="0" applyFont="1" applyBorder="1" applyAlignment="1">
      <alignment vertical="center" wrapText="1"/>
    </xf>
    <xf numFmtId="0" fontId="13" fillId="0" borderId="12" xfId="0" applyFont="1" applyBorder="1">
      <alignment vertical="center"/>
    </xf>
    <xf numFmtId="0" fontId="13" fillId="0" borderId="13" xfId="0" applyFont="1" applyBorder="1">
      <alignment vertical="center"/>
    </xf>
    <xf numFmtId="0" fontId="3" fillId="2" borderId="0" xfId="0" applyFont="1" applyFill="1" applyProtection="1">
      <alignment vertical="center"/>
      <protection locked="0"/>
    </xf>
    <xf numFmtId="179" fontId="9" fillId="0" borderId="0" xfId="0" applyNumberFormat="1" applyFont="1" applyAlignment="1">
      <alignment horizontal="right" vertical="center"/>
    </xf>
    <xf numFmtId="179" fontId="9" fillId="0" borderId="85" xfId="0" applyNumberFormat="1" applyFont="1" applyBorder="1" applyAlignment="1">
      <alignment horizontal="right" vertical="center"/>
    </xf>
    <xf numFmtId="0" fontId="13" fillId="0" borderId="11" xfId="0" applyFont="1" applyBorder="1" applyAlignment="1">
      <alignment horizontal="left" vertical="center"/>
    </xf>
    <xf numFmtId="0" fontId="13" fillId="0" borderId="12" xfId="0" applyFont="1" applyBorder="1" applyAlignment="1">
      <alignment horizontal="left" vertical="center"/>
    </xf>
    <xf numFmtId="0" fontId="13" fillId="0" borderId="64" xfId="0" applyFont="1" applyBorder="1" applyAlignment="1">
      <alignment horizontal="left" vertical="center"/>
    </xf>
    <xf numFmtId="0" fontId="3" fillId="0" borderId="71" xfId="0" applyFont="1" applyBorder="1" applyAlignment="1">
      <alignment horizontal="center" vertical="center"/>
    </xf>
    <xf numFmtId="0" fontId="3" fillId="0" borderId="87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2" borderId="70" xfId="0" applyFont="1" applyFill="1" applyBorder="1" applyAlignment="1" applyProtection="1">
      <alignment vertical="center" shrinkToFit="1"/>
      <protection locked="0"/>
    </xf>
    <xf numFmtId="0" fontId="3" fillId="2" borderId="12" xfId="0" applyFont="1" applyFill="1" applyBorder="1" applyAlignment="1" applyProtection="1">
      <alignment vertical="center" shrinkToFit="1"/>
      <protection locked="0"/>
    </xf>
    <xf numFmtId="0" fontId="3" fillId="2" borderId="64" xfId="0" applyFont="1" applyFill="1" applyBorder="1" applyAlignment="1" applyProtection="1">
      <alignment vertical="center" shrinkToFit="1"/>
      <protection locked="0"/>
    </xf>
    <xf numFmtId="0" fontId="3" fillId="2" borderId="90" xfId="0" applyFont="1" applyFill="1" applyBorder="1" applyAlignment="1" applyProtection="1">
      <alignment vertical="center" shrinkToFit="1"/>
      <protection locked="0"/>
    </xf>
    <xf numFmtId="0" fontId="3" fillId="2" borderId="0" xfId="0" applyFont="1" applyFill="1" applyAlignment="1" applyProtection="1">
      <alignment vertical="center" shrinkToFit="1"/>
      <protection locked="0"/>
    </xf>
    <xf numFmtId="0" fontId="3" fillId="2" borderId="43" xfId="0" applyFont="1" applyFill="1" applyBorder="1" applyAlignment="1" applyProtection="1">
      <alignment vertical="center" shrinkToFit="1"/>
      <protection locked="0"/>
    </xf>
    <xf numFmtId="0" fontId="3" fillId="2" borderId="86" xfId="0" applyFont="1" applyFill="1" applyBorder="1" applyAlignment="1" applyProtection="1">
      <alignment vertical="center" shrinkToFit="1"/>
      <protection locked="0"/>
    </xf>
    <xf numFmtId="0" fontId="3" fillId="2" borderId="73" xfId="0" applyFont="1" applyFill="1" applyBorder="1" applyAlignment="1" applyProtection="1">
      <alignment vertical="center" shrinkToFit="1"/>
      <protection locked="0"/>
    </xf>
    <xf numFmtId="0" fontId="3" fillId="2" borderId="17" xfId="0" applyFont="1" applyFill="1" applyBorder="1" applyAlignment="1" applyProtection="1">
      <alignment vertical="center" shrinkToFit="1"/>
      <protection locked="0"/>
    </xf>
    <xf numFmtId="0" fontId="3" fillId="2" borderId="11" xfId="0" applyFont="1" applyFill="1" applyBorder="1" applyAlignment="1" applyProtection="1">
      <alignment vertical="center" shrinkToFit="1"/>
      <protection locked="0"/>
    </xf>
    <xf numFmtId="0" fontId="3" fillId="2" borderId="34" xfId="0" applyFont="1" applyFill="1" applyBorder="1" applyAlignment="1" applyProtection="1">
      <alignment vertical="center" shrinkToFit="1"/>
      <protection locked="0"/>
    </xf>
    <xf numFmtId="0" fontId="3" fillId="2" borderId="47" xfId="0" applyFont="1" applyFill="1" applyBorder="1" applyAlignment="1" applyProtection="1">
      <alignment vertical="center" shrinkToFit="1"/>
      <protection locked="0"/>
    </xf>
    <xf numFmtId="0" fontId="3" fillId="0" borderId="12" xfId="0" applyFont="1" applyBorder="1" applyAlignment="1">
      <alignment horizontal="center" vertical="center" shrinkToFit="1"/>
    </xf>
    <xf numFmtId="0" fontId="0" fillId="0" borderId="64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43" xfId="0" applyBorder="1" applyAlignment="1">
      <alignment horizontal="center" vertical="center" shrinkToFit="1"/>
    </xf>
    <xf numFmtId="0" fontId="0" fillId="0" borderId="73" xfId="0" applyBorder="1" applyAlignment="1">
      <alignment horizontal="center" vertical="center" shrinkToFit="1"/>
    </xf>
    <xf numFmtId="0" fontId="0" fillId="0" borderId="17" xfId="0" applyBorder="1" applyAlignment="1">
      <alignment horizontal="center" vertical="center" shrinkToFit="1"/>
    </xf>
    <xf numFmtId="0" fontId="3" fillId="2" borderId="34" xfId="0" applyFont="1" applyFill="1" applyBorder="1" applyProtection="1">
      <alignment vertical="center"/>
      <protection locked="0"/>
    </xf>
    <xf numFmtId="179" fontId="9" fillId="0" borderId="47" xfId="0" applyNumberFormat="1" applyFont="1" applyBorder="1" applyAlignment="1">
      <alignment horizontal="right" vertical="center"/>
    </xf>
    <xf numFmtId="179" fontId="9" fillId="0" borderId="73" xfId="0" applyNumberFormat="1" applyFont="1" applyBorder="1" applyAlignment="1">
      <alignment horizontal="right" vertical="center"/>
    </xf>
    <xf numFmtId="179" fontId="9" fillId="0" borderId="17" xfId="0" applyNumberFormat="1" applyFont="1" applyBorder="1" applyAlignment="1">
      <alignment horizontal="right" vertical="center"/>
    </xf>
    <xf numFmtId="0" fontId="3" fillId="0" borderId="0" xfId="0" applyFont="1">
      <alignment vertical="center"/>
    </xf>
    <xf numFmtId="0" fontId="3" fillId="0" borderId="38" xfId="0" applyFont="1" applyBorder="1" applyAlignment="1">
      <alignment horizontal="center" vertical="center"/>
    </xf>
    <xf numFmtId="0" fontId="9" fillId="2" borderId="24" xfId="0" applyFont="1" applyFill="1" applyBorder="1" applyAlignment="1" applyProtection="1">
      <alignment horizontal="center" vertical="center"/>
      <protection locked="0"/>
    </xf>
    <xf numFmtId="0" fontId="3" fillId="0" borderId="72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9" fillId="2" borderId="24" xfId="0" applyFont="1" applyFill="1" applyBorder="1" applyAlignment="1" applyProtection="1">
      <alignment horizontal="center" vertical="center" shrinkToFit="1"/>
      <protection locked="0"/>
    </xf>
    <xf numFmtId="0" fontId="3" fillId="0" borderId="15" xfId="0" applyFont="1" applyBorder="1" applyAlignment="1">
      <alignment horizontal="center" vertical="center" shrinkToFit="1"/>
    </xf>
    <xf numFmtId="0" fontId="23" fillId="0" borderId="85" xfId="0" applyFont="1" applyBorder="1" applyAlignment="1">
      <alignment horizontal="right" vertical="center" shrinkToFit="1"/>
    </xf>
    <xf numFmtId="0" fontId="24" fillId="0" borderId="85" xfId="0" applyFont="1" applyBorder="1" applyAlignment="1">
      <alignment horizontal="right" vertical="center" shrinkToFit="1"/>
    </xf>
    <xf numFmtId="0" fontId="3" fillId="0" borderId="76" xfId="0" applyFont="1" applyBorder="1">
      <alignment vertical="center"/>
    </xf>
    <xf numFmtId="0" fontId="3" fillId="0" borderId="71" xfId="0" applyFont="1" applyBorder="1" applyAlignment="1">
      <alignment horizontal="center" vertical="center" wrapText="1"/>
    </xf>
    <xf numFmtId="0" fontId="3" fillId="0" borderId="87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64" xfId="0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3" fillId="0" borderId="43" xfId="0" applyFont="1" applyBorder="1" applyAlignment="1">
      <alignment horizontal="center" vertical="center" shrinkToFit="1"/>
    </xf>
    <xf numFmtId="0" fontId="3" fillId="0" borderId="73" xfId="0" applyFont="1" applyBorder="1" applyAlignment="1">
      <alignment horizontal="center" vertical="center" shrinkToFit="1"/>
    </xf>
    <xf numFmtId="0" fontId="3" fillId="0" borderId="17" xfId="0" applyFont="1" applyBorder="1" applyAlignment="1">
      <alignment horizontal="center" vertical="center" shrinkToFit="1"/>
    </xf>
    <xf numFmtId="0" fontId="3" fillId="2" borderId="54" xfId="0" applyFont="1" applyFill="1" applyBorder="1" applyAlignment="1" applyProtection="1">
      <alignment vertical="center" shrinkToFit="1"/>
      <protection locked="0"/>
    </xf>
    <xf numFmtId="0" fontId="3" fillId="2" borderId="26" xfId="0" applyFont="1" applyFill="1" applyBorder="1" applyAlignment="1" applyProtection="1">
      <alignment vertical="center" shrinkToFit="1"/>
      <protection locked="0"/>
    </xf>
    <xf numFmtId="0" fontId="3" fillId="2" borderId="44" xfId="0" applyFont="1" applyFill="1" applyBorder="1" applyAlignment="1" applyProtection="1">
      <alignment vertical="center" shrinkToFit="1"/>
      <protection locked="0"/>
    </xf>
    <xf numFmtId="0" fontId="3" fillId="0" borderId="91" xfId="0" applyFont="1" applyBorder="1" applyAlignment="1">
      <alignment horizontal="center" vertical="center" shrinkToFit="1"/>
    </xf>
    <xf numFmtId="0" fontId="3" fillId="0" borderId="92" xfId="0" applyFont="1" applyBorder="1" applyAlignment="1">
      <alignment horizontal="center" vertical="center" shrinkToFit="1"/>
    </xf>
    <xf numFmtId="0" fontId="3" fillId="0" borderId="93" xfId="0" applyFont="1" applyBorder="1" applyAlignment="1">
      <alignment horizontal="center" vertical="center" shrinkToFit="1"/>
    </xf>
    <xf numFmtId="0" fontId="3" fillId="0" borderId="94" xfId="0" applyFont="1" applyBorder="1" applyAlignment="1">
      <alignment horizontal="center" vertical="center" shrinkToFit="1"/>
    </xf>
    <xf numFmtId="0" fontId="3" fillId="0" borderId="95" xfId="0" applyFont="1" applyBorder="1" applyAlignment="1">
      <alignment horizontal="center" vertical="center" shrinkToFit="1"/>
    </xf>
    <xf numFmtId="0" fontId="3" fillId="0" borderId="96" xfId="0" applyFont="1" applyBorder="1" applyAlignment="1">
      <alignment horizontal="center" vertical="center" shrinkToFit="1"/>
    </xf>
    <xf numFmtId="0" fontId="3" fillId="0" borderId="97" xfId="0" applyFont="1" applyBorder="1" applyAlignment="1">
      <alignment horizontal="center" vertical="center" shrinkToFit="1"/>
    </xf>
    <xf numFmtId="0" fontId="3" fillId="0" borderId="98" xfId="0" applyFont="1" applyBorder="1" applyAlignment="1">
      <alignment horizontal="center" vertical="center" shrinkToFit="1"/>
    </xf>
    <xf numFmtId="0" fontId="3" fillId="0" borderId="99" xfId="0" applyFont="1" applyBorder="1" applyAlignment="1">
      <alignment horizontal="center" vertical="center" shrinkToFit="1"/>
    </xf>
    <xf numFmtId="179" fontId="9" fillId="0" borderId="53" xfId="0" applyNumberFormat="1" applyFont="1" applyBorder="1" applyAlignment="1">
      <alignment horizontal="right" vertical="center"/>
    </xf>
    <xf numFmtId="179" fontId="9" fillId="0" borderId="26" xfId="0" applyNumberFormat="1" applyFont="1" applyBorder="1" applyAlignment="1">
      <alignment horizontal="right" vertical="center"/>
    </xf>
    <xf numFmtId="179" fontId="9" fillId="0" borderId="44" xfId="0" applyNumberFormat="1" applyFont="1" applyBorder="1" applyAlignment="1">
      <alignment horizontal="right" vertical="center"/>
    </xf>
    <xf numFmtId="179" fontId="9" fillId="0" borderId="27" xfId="0" applyNumberFormat="1" applyFont="1" applyBorder="1" applyAlignment="1">
      <alignment horizontal="right" vertical="center"/>
    </xf>
    <xf numFmtId="0" fontId="3" fillId="0" borderId="0" xfId="0" applyFont="1" applyAlignment="1">
      <alignment vertical="center" wrapText="1"/>
    </xf>
    <xf numFmtId="0" fontId="27" fillId="0" borderId="0" xfId="2" applyFont="1" applyAlignment="1">
      <alignment vertical="center"/>
    </xf>
    <xf numFmtId="0" fontId="3" fillId="0" borderId="66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3" fillId="0" borderId="76" xfId="0" applyFont="1" applyBorder="1" applyAlignment="1">
      <alignment horizontal="center" vertical="center" shrinkToFit="1"/>
    </xf>
    <xf numFmtId="0" fontId="3" fillId="0" borderId="48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/>
    </xf>
    <xf numFmtId="0" fontId="3" fillId="0" borderId="74" xfId="0" applyFont="1" applyBorder="1" applyAlignment="1">
      <alignment horizontal="center" vertical="center"/>
    </xf>
    <xf numFmtId="177" fontId="9" fillId="0" borderId="47" xfId="0" applyNumberFormat="1" applyFont="1" applyBorder="1" applyAlignment="1">
      <alignment horizontal="right" vertical="center"/>
    </xf>
    <xf numFmtId="177" fontId="9" fillId="0" borderId="73" xfId="0" applyNumberFormat="1" applyFont="1" applyBorder="1" applyAlignment="1">
      <alignment horizontal="right" vertical="center"/>
    </xf>
    <xf numFmtId="177" fontId="9" fillId="0" borderId="65" xfId="0" applyNumberFormat="1" applyFont="1" applyBorder="1" applyAlignment="1">
      <alignment horizontal="right" vertical="center"/>
    </xf>
    <xf numFmtId="0" fontId="3" fillId="2" borderId="0" xfId="0" applyFont="1" applyFill="1" applyAlignment="1" applyProtection="1">
      <alignment horizontal="center" vertical="center" shrinkToFit="1"/>
      <protection locked="0"/>
    </xf>
    <xf numFmtId="0" fontId="3" fillId="2" borderId="37" xfId="0" applyFont="1" applyFill="1" applyBorder="1" applyAlignment="1" applyProtection="1">
      <alignment vertical="center" shrinkToFit="1"/>
      <protection locked="0"/>
    </xf>
    <xf numFmtId="0" fontId="3" fillId="2" borderId="38" xfId="0" applyFont="1" applyFill="1" applyBorder="1" applyAlignment="1" applyProtection="1">
      <alignment vertical="center" shrinkToFit="1"/>
      <protection locked="0"/>
    </xf>
    <xf numFmtId="0" fontId="3" fillId="2" borderId="88" xfId="0" applyFont="1" applyFill="1" applyBorder="1" applyAlignment="1" applyProtection="1">
      <alignment vertical="center" shrinkToFit="1"/>
      <protection locked="0"/>
    </xf>
    <xf numFmtId="0" fontId="3" fillId="2" borderId="61" xfId="0" applyFont="1" applyFill="1" applyBorder="1" applyAlignment="1" applyProtection="1">
      <alignment vertical="center" shrinkToFit="1"/>
      <protection locked="0"/>
    </xf>
    <xf numFmtId="0" fontId="13" fillId="0" borderId="37" xfId="0" applyFont="1" applyBorder="1" applyAlignment="1">
      <alignment horizontal="left" vertical="center"/>
    </xf>
    <xf numFmtId="0" fontId="13" fillId="0" borderId="38" xfId="0" applyFont="1" applyBorder="1" applyAlignment="1">
      <alignment horizontal="left" vertical="center"/>
    </xf>
    <xf numFmtId="0" fontId="13" fillId="0" borderId="61" xfId="0" applyFont="1" applyBorder="1" applyAlignment="1">
      <alignment horizontal="left" vertical="center"/>
    </xf>
    <xf numFmtId="0" fontId="13" fillId="0" borderId="38" xfId="0" applyFont="1" applyBorder="1">
      <alignment vertical="center"/>
    </xf>
    <xf numFmtId="0" fontId="13" fillId="0" borderId="84" xfId="0" applyFont="1" applyBorder="1">
      <alignment vertical="center"/>
    </xf>
    <xf numFmtId="0" fontId="3" fillId="0" borderId="35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18" fillId="2" borderId="100" xfId="0" applyFont="1" applyFill="1" applyBorder="1" applyAlignment="1">
      <alignment horizontal="center" vertical="center" textRotation="255" shrinkToFit="1"/>
    </xf>
    <xf numFmtId="0" fontId="18" fillId="2" borderId="82" xfId="0" applyFont="1" applyFill="1" applyBorder="1" applyAlignment="1">
      <alignment horizontal="center" vertical="center" textRotation="255" shrinkToFit="1"/>
    </xf>
    <xf numFmtId="0" fontId="18" fillId="2" borderId="101" xfId="0" applyFont="1" applyFill="1" applyBorder="1" applyAlignment="1">
      <alignment horizontal="center" vertical="center" textRotation="255" shrinkToFit="1"/>
    </xf>
    <xf numFmtId="0" fontId="3" fillId="2" borderId="3" xfId="0" applyFont="1" applyFill="1" applyBorder="1" applyAlignment="1" applyProtection="1">
      <alignment vertical="center" shrinkToFit="1"/>
      <protection locked="0"/>
    </xf>
    <xf numFmtId="0" fontId="3" fillId="2" borderId="4" xfId="0" applyFont="1" applyFill="1" applyBorder="1" applyAlignment="1" applyProtection="1">
      <alignment vertical="center" shrinkToFit="1"/>
      <protection locked="0"/>
    </xf>
    <xf numFmtId="0" fontId="3" fillId="2" borderId="5" xfId="0" applyFont="1" applyFill="1" applyBorder="1" applyAlignment="1" applyProtection="1">
      <alignment vertical="center" shrinkToFit="1"/>
      <protection locked="0"/>
    </xf>
    <xf numFmtId="49" fontId="4" fillId="0" borderId="37" xfId="0" applyNumberFormat="1" applyFont="1" applyBorder="1" applyAlignment="1">
      <alignment vertical="center" shrinkToFit="1"/>
    </xf>
    <xf numFmtId="49" fontId="4" fillId="0" borderId="38" xfId="0" applyNumberFormat="1" applyFont="1" applyBorder="1" applyAlignment="1">
      <alignment vertical="center" shrinkToFit="1"/>
    </xf>
    <xf numFmtId="0" fontId="3" fillId="0" borderId="37" xfId="0" applyFont="1" applyBorder="1" applyAlignment="1">
      <alignment horizontal="center" vertical="center"/>
    </xf>
    <xf numFmtId="0" fontId="3" fillId="0" borderId="61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3" fillId="0" borderId="47" xfId="0" applyFont="1" applyBorder="1" applyAlignment="1">
      <alignment horizontal="center" vertical="center"/>
    </xf>
    <xf numFmtId="0" fontId="3" fillId="0" borderId="73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2" borderId="34" xfId="0" applyFont="1" applyFill="1" applyBorder="1" applyAlignment="1" applyProtection="1">
      <alignment horizontal="center" vertical="center" shrinkToFit="1"/>
      <protection locked="0"/>
    </xf>
    <xf numFmtId="0" fontId="3" fillId="0" borderId="38" xfId="0" applyFont="1" applyBorder="1" applyAlignment="1">
      <alignment horizontal="center" vertical="center" shrinkToFit="1"/>
    </xf>
    <xf numFmtId="0" fontId="3" fillId="0" borderId="61" xfId="0" applyFont="1" applyBorder="1" applyAlignment="1">
      <alignment horizontal="center" vertical="center" shrinkToFit="1"/>
    </xf>
    <xf numFmtId="0" fontId="3" fillId="0" borderId="22" xfId="0" applyFont="1" applyBorder="1" applyAlignment="1">
      <alignment horizontal="center" vertical="center"/>
    </xf>
    <xf numFmtId="0" fontId="3" fillId="0" borderId="67" xfId="0" applyFont="1" applyBorder="1" applyAlignment="1">
      <alignment horizontal="center" vertical="center"/>
    </xf>
    <xf numFmtId="0" fontId="3" fillId="0" borderId="68" xfId="0" applyFont="1" applyBorder="1" applyAlignment="1">
      <alignment horizontal="center" vertical="center"/>
    </xf>
    <xf numFmtId="0" fontId="3" fillId="0" borderId="48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 shrinkToFit="1"/>
    </xf>
    <xf numFmtId="0" fontId="3" fillId="0" borderId="24" xfId="0" applyFont="1" applyBorder="1" applyAlignment="1">
      <alignment horizontal="center" vertical="center" shrinkToFit="1"/>
    </xf>
    <xf numFmtId="0" fontId="3" fillId="0" borderId="58" xfId="0" applyFont="1" applyBorder="1" applyAlignment="1">
      <alignment horizontal="center" vertical="center" shrinkToFit="1"/>
    </xf>
    <xf numFmtId="0" fontId="3" fillId="0" borderId="56" xfId="0" applyFont="1" applyBorder="1" applyAlignment="1">
      <alignment horizontal="center" vertical="center" shrinkToFit="1"/>
    </xf>
    <xf numFmtId="0" fontId="3" fillId="0" borderId="57" xfId="0" applyFont="1" applyBorder="1" applyAlignment="1">
      <alignment horizontal="center" vertical="center" shrinkToFit="1"/>
    </xf>
    <xf numFmtId="0" fontId="3" fillId="0" borderId="60" xfId="0" applyFont="1" applyBorder="1" applyAlignment="1">
      <alignment horizontal="center" vertical="center"/>
    </xf>
    <xf numFmtId="0" fontId="3" fillId="0" borderId="56" xfId="0" applyFont="1" applyBorder="1" applyAlignment="1">
      <alignment horizontal="center" vertical="center"/>
    </xf>
    <xf numFmtId="0" fontId="3" fillId="0" borderId="57" xfId="0" applyFont="1" applyBorder="1" applyAlignment="1">
      <alignment horizontal="center" vertical="center"/>
    </xf>
    <xf numFmtId="0" fontId="3" fillId="0" borderId="59" xfId="0" applyFont="1" applyBorder="1" applyAlignment="1">
      <alignment horizontal="center" vertical="center" shrinkToFit="1"/>
    </xf>
    <xf numFmtId="0" fontId="3" fillId="0" borderId="36" xfId="0" applyFont="1" applyBorder="1" applyAlignment="1">
      <alignment horizontal="center" vertical="center" shrinkToFit="1"/>
    </xf>
    <xf numFmtId="0" fontId="3" fillId="0" borderId="37" xfId="0" applyFont="1" applyBorder="1" applyAlignment="1">
      <alignment horizontal="center" vertical="center" shrinkToFit="1"/>
    </xf>
    <xf numFmtId="0" fontId="3" fillId="0" borderId="53" xfId="0" applyFont="1" applyBorder="1" applyAlignment="1">
      <alignment horizontal="center" vertical="center" shrinkToFit="1"/>
    </xf>
    <xf numFmtId="0" fontId="3" fillId="0" borderId="26" xfId="0" applyFont="1" applyBorder="1" applyAlignment="1">
      <alignment horizontal="center" vertical="center" shrinkToFit="1"/>
    </xf>
    <xf numFmtId="0" fontId="3" fillId="0" borderId="50" xfId="0" applyFont="1" applyBorder="1" applyAlignment="1">
      <alignment horizontal="center" vertical="center" shrinkToFit="1"/>
    </xf>
    <xf numFmtId="0" fontId="3" fillId="0" borderId="51" xfId="0" applyFont="1" applyBorder="1" applyAlignment="1">
      <alignment horizontal="center" vertical="center" shrinkToFit="1"/>
    </xf>
    <xf numFmtId="0" fontId="3" fillId="0" borderId="52" xfId="0" applyFont="1" applyBorder="1" applyAlignment="1">
      <alignment horizontal="center" vertical="center" shrinkToFit="1"/>
    </xf>
    <xf numFmtId="0" fontId="3" fillId="0" borderId="44" xfId="0" applyFont="1" applyBorder="1" applyAlignment="1">
      <alignment horizontal="center" vertical="center" shrinkToFit="1"/>
    </xf>
    <xf numFmtId="0" fontId="9" fillId="2" borderId="51" xfId="0" applyFont="1" applyFill="1" applyBorder="1" applyAlignment="1" applyProtection="1">
      <alignment horizontal="center" vertical="center"/>
      <protection locked="0"/>
    </xf>
    <xf numFmtId="0" fontId="9" fillId="2" borderId="26" xfId="0" applyFont="1" applyFill="1" applyBorder="1" applyAlignment="1" applyProtection="1">
      <alignment horizontal="center" vertical="center"/>
      <protection locked="0"/>
    </xf>
    <xf numFmtId="0" fontId="9" fillId="2" borderId="38" xfId="0" applyFont="1" applyFill="1" applyBorder="1" applyAlignment="1" applyProtection="1">
      <alignment horizontal="center" vertical="center"/>
      <protection locked="0"/>
    </xf>
    <xf numFmtId="0" fontId="3" fillId="2" borderId="78" xfId="0" applyFont="1" applyFill="1" applyBorder="1" applyAlignment="1" applyProtection="1">
      <alignment horizontal="center" vertical="center"/>
      <protection locked="0"/>
    </xf>
    <xf numFmtId="0" fontId="3" fillId="2" borderId="77" xfId="0" applyFont="1" applyFill="1" applyBorder="1" applyAlignment="1" applyProtection="1">
      <alignment horizontal="center" vertical="center"/>
      <protection locked="0"/>
    </xf>
    <xf numFmtId="0" fontId="3" fillId="2" borderId="79" xfId="0" applyFont="1" applyFill="1" applyBorder="1" applyAlignment="1" applyProtection="1">
      <alignment horizontal="center" vertical="center"/>
      <protection locked="0"/>
    </xf>
    <xf numFmtId="176" fontId="6" fillId="0" borderId="76" xfId="0" applyNumberFormat="1" applyFont="1" applyBorder="1" applyAlignment="1">
      <alignment horizontal="center" vertical="center" shrinkToFit="1"/>
    </xf>
    <xf numFmtId="0" fontId="3" fillId="0" borderId="26" xfId="0" applyFont="1" applyBorder="1" applyAlignment="1" applyProtection="1">
      <alignment horizontal="center" vertical="center"/>
      <protection locked="0"/>
    </xf>
    <xf numFmtId="0" fontId="3" fillId="0" borderId="31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9" fillId="2" borderId="6" xfId="0" applyFont="1" applyFill="1" applyBorder="1" applyProtection="1">
      <alignment vertical="center"/>
      <protection locked="0"/>
    </xf>
    <xf numFmtId="0" fontId="9" fillId="2" borderId="8" xfId="0" applyFont="1" applyFill="1" applyBorder="1" applyProtection="1">
      <alignment vertical="center"/>
      <protection locked="0"/>
    </xf>
    <xf numFmtId="0" fontId="3" fillId="0" borderId="39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38" fontId="3" fillId="0" borderId="54" xfId="1" applyFont="1" applyBorder="1" applyAlignment="1">
      <alignment vertical="center"/>
    </xf>
    <xf numFmtId="38" fontId="3" fillId="0" borderId="26" xfId="1" applyFont="1" applyBorder="1" applyAlignment="1">
      <alignment vertical="center"/>
    </xf>
    <xf numFmtId="38" fontId="3" fillId="0" borderId="48" xfId="1" applyFont="1" applyBorder="1" applyAlignment="1">
      <alignment vertical="center"/>
    </xf>
    <xf numFmtId="38" fontId="3" fillId="0" borderId="24" xfId="1" applyFont="1" applyBorder="1" applyAlignment="1">
      <alignment vertical="center"/>
    </xf>
    <xf numFmtId="0" fontId="3" fillId="0" borderId="69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3" fillId="2" borderId="49" xfId="0" applyFont="1" applyFill="1" applyBorder="1" applyAlignment="1" applyProtection="1">
      <alignment vertical="center" wrapText="1"/>
      <protection locked="0"/>
    </xf>
    <xf numFmtId="0" fontId="3" fillId="2" borderId="4" xfId="0" applyFont="1" applyFill="1" applyBorder="1" applyAlignment="1" applyProtection="1">
      <alignment vertical="center" wrapText="1"/>
      <protection locked="0"/>
    </xf>
    <xf numFmtId="0" fontId="3" fillId="2" borderId="29" xfId="0" applyFont="1" applyFill="1" applyBorder="1" applyAlignment="1" applyProtection="1">
      <alignment vertical="center" wrapText="1"/>
      <protection locked="0"/>
    </xf>
    <xf numFmtId="0" fontId="3" fillId="0" borderId="62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2" borderId="53" xfId="0" applyFont="1" applyFill="1" applyBorder="1" applyAlignment="1" applyProtection="1">
      <alignment vertical="center" wrapText="1"/>
      <protection locked="0"/>
    </xf>
    <xf numFmtId="0" fontId="3" fillId="2" borderId="26" xfId="0" applyFont="1" applyFill="1" applyBorder="1" applyAlignment="1" applyProtection="1">
      <alignment vertical="center" wrapText="1"/>
      <protection locked="0"/>
    </xf>
    <xf numFmtId="0" fontId="3" fillId="2" borderId="27" xfId="0" applyFont="1" applyFill="1" applyBorder="1" applyAlignment="1" applyProtection="1">
      <alignment vertical="center" wrapText="1"/>
      <protection locked="0"/>
    </xf>
    <xf numFmtId="0" fontId="5" fillId="0" borderId="0" xfId="0" applyFont="1" applyAlignment="1">
      <alignment vertical="center" wrapText="1"/>
    </xf>
    <xf numFmtId="0" fontId="3" fillId="0" borderId="7" xfId="0" applyFont="1" applyBorder="1" applyAlignment="1">
      <alignment horizontal="center" vertical="center"/>
    </xf>
    <xf numFmtId="0" fontId="17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81" xfId="0" applyFont="1" applyBorder="1" applyAlignment="1">
      <alignment horizontal="center" vertical="center"/>
    </xf>
    <xf numFmtId="0" fontId="4" fillId="0" borderId="11" xfId="0" applyFont="1" applyBorder="1">
      <alignment vertical="center"/>
    </xf>
    <xf numFmtId="0" fontId="4" fillId="0" borderId="12" xfId="0" applyFont="1" applyBorder="1">
      <alignment vertical="center"/>
    </xf>
    <xf numFmtId="0" fontId="4" fillId="0" borderId="13" xfId="0" applyFont="1" applyBorder="1">
      <alignment vertical="center"/>
    </xf>
    <xf numFmtId="49" fontId="3" fillId="2" borderId="25" xfId="0" applyNumberFormat="1" applyFont="1" applyFill="1" applyBorder="1" applyAlignment="1" applyProtection="1">
      <alignment horizontal="center" vertical="center"/>
      <protection locked="0"/>
    </xf>
    <xf numFmtId="49" fontId="3" fillId="2" borderId="30" xfId="0" applyNumberFormat="1" applyFont="1" applyFill="1" applyBorder="1" applyAlignment="1" applyProtection="1">
      <alignment horizontal="center" vertical="center"/>
      <protection locked="0"/>
    </xf>
    <xf numFmtId="0" fontId="3" fillId="2" borderId="65" xfId="0" applyFont="1" applyFill="1" applyBorder="1" applyAlignment="1" applyProtection="1">
      <alignment vertical="center" shrinkToFit="1"/>
      <protection locked="0"/>
    </xf>
    <xf numFmtId="0" fontId="3" fillId="2" borderId="19" xfId="0" applyFont="1" applyFill="1" applyBorder="1" applyAlignment="1" applyProtection="1">
      <alignment vertical="center" wrapText="1"/>
      <protection locked="0"/>
    </xf>
    <xf numFmtId="0" fontId="3" fillId="2" borderId="45" xfId="0" applyFont="1" applyFill="1" applyBorder="1" applyAlignment="1" applyProtection="1">
      <alignment vertical="center" wrapText="1"/>
      <protection locked="0"/>
    </xf>
    <xf numFmtId="49" fontId="3" fillId="2" borderId="8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18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>
      <alignment horizontal="center" vertical="center" wrapText="1"/>
    </xf>
    <xf numFmtId="49" fontId="3" fillId="2" borderId="3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/>
    </xf>
    <xf numFmtId="0" fontId="3" fillId="0" borderId="48" xfId="0" applyFont="1" applyBorder="1" applyAlignment="1">
      <alignment horizontal="center" vertical="center" wrapText="1"/>
    </xf>
    <xf numFmtId="0" fontId="3" fillId="0" borderId="69" xfId="0" applyFont="1" applyBorder="1" applyAlignment="1">
      <alignment horizontal="center" vertical="center" wrapText="1"/>
    </xf>
    <xf numFmtId="0" fontId="16" fillId="0" borderId="11" xfId="0" applyFont="1" applyBorder="1" applyAlignment="1">
      <alignment vertical="center" wrapText="1"/>
    </xf>
    <xf numFmtId="0" fontId="16" fillId="0" borderId="12" xfId="0" applyFont="1" applyBorder="1" applyAlignment="1">
      <alignment vertical="center" wrapText="1"/>
    </xf>
    <xf numFmtId="0" fontId="16" fillId="0" borderId="64" xfId="0" applyFont="1" applyBorder="1" applyAlignment="1">
      <alignment vertical="center" wrapText="1"/>
    </xf>
    <xf numFmtId="0" fontId="16" fillId="0" borderId="34" xfId="0" applyFont="1" applyBorder="1" applyAlignment="1">
      <alignment vertical="center" wrapText="1"/>
    </xf>
    <xf numFmtId="0" fontId="16" fillId="0" borderId="0" xfId="0" applyFont="1" applyAlignment="1">
      <alignment vertical="center" wrapText="1"/>
    </xf>
    <xf numFmtId="0" fontId="16" fillId="0" borderId="43" xfId="0" applyFont="1" applyBorder="1" applyAlignment="1">
      <alignment vertical="center" wrapText="1"/>
    </xf>
    <xf numFmtId="0" fontId="16" fillId="0" borderId="47" xfId="0" applyFont="1" applyBorder="1" applyAlignment="1">
      <alignment vertical="center" wrapText="1"/>
    </xf>
    <xf numFmtId="0" fontId="16" fillId="0" borderId="73" xfId="0" applyFont="1" applyBorder="1" applyAlignment="1">
      <alignment vertical="center" wrapText="1"/>
    </xf>
    <xf numFmtId="0" fontId="16" fillId="0" borderId="17" xfId="0" applyFont="1" applyBorder="1" applyAlignment="1">
      <alignment vertical="center" wrapText="1"/>
    </xf>
    <xf numFmtId="0" fontId="0" fillId="0" borderId="0" xfId="0">
      <alignment vertical="center"/>
    </xf>
    <xf numFmtId="38" fontId="3" fillId="2" borderId="32" xfId="1" applyFont="1" applyFill="1" applyBorder="1" applyAlignment="1" applyProtection="1">
      <alignment vertical="center"/>
      <protection locked="0"/>
    </xf>
    <xf numFmtId="38" fontId="3" fillId="2" borderId="24" xfId="1" applyFont="1" applyFill="1" applyBorder="1" applyAlignment="1" applyProtection="1">
      <alignment vertical="center"/>
      <protection locked="0"/>
    </xf>
    <xf numFmtId="0" fontId="3" fillId="0" borderId="6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7" fillId="0" borderId="76" xfId="0" applyFont="1" applyBorder="1" applyAlignment="1">
      <alignment horizontal="center" vertical="center" shrinkToFit="1"/>
    </xf>
    <xf numFmtId="0" fontId="5" fillId="0" borderId="0" xfId="0" applyFont="1" applyAlignment="1">
      <alignment horizontal="left" vertical="center" shrinkToFit="1"/>
    </xf>
    <xf numFmtId="0" fontId="5" fillId="0" borderId="43" xfId="0" applyFont="1" applyBorder="1" applyAlignment="1">
      <alignment horizontal="left" vertical="center" shrinkToFit="1"/>
    </xf>
    <xf numFmtId="0" fontId="3" fillId="0" borderId="23" xfId="0" applyFont="1" applyBorder="1">
      <alignment vertical="center"/>
    </xf>
    <xf numFmtId="0" fontId="25" fillId="0" borderId="11" xfId="0" applyFont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25" fillId="0" borderId="64" xfId="0" applyFont="1" applyBorder="1" applyAlignment="1">
      <alignment horizontal="center" vertical="center" wrapText="1"/>
    </xf>
    <xf numFmtId="0" fontId="17" fillId="2" borderId="66" xfId="0" applyFont="1" applyFill="1" applyBorder="1" applyAlignment="1" applyProtection="1">
      <alignment horizontal="center" vertical="center"/>
      <protection locked="0"/>
    </xf>
    <xf numFmtId="0" fontId="17" fillId="2" borderId="42" xfId="0" applyFont="1" applyFill="1" applyBorder="1" applyAlignment="1" applyProtection="1">
      <alignment horizontal="center" vertical="center"/>
      <protection locked="0"/>
    </xf>
    <xf numFmtId="0" fontId="17" fillId="2" borderId="80" xfId="0" applyFont="1" applyFill="1" applyBorder="1" applyAlignment="1" applyProtection="1">
      <alignment horizontal="center" vertical="center"/>
      <protection locked="0"/>
    </xf>
    <xf numFmtId="0" fontId="3" fillId="2" borderId="26" xfId="0" applyFont="1" applyFill="1" applyBorder="1" applyProtection="1">
      <alignment vertical="center"/>
      <protection locked="0"/>
    </xf>
    <xf numFmtId="0" fontId="9" fillId="2" borderId="4" xfId="0" applyFont="1" applyFill="1" applyBorder="1" applyAlignment="1" applyProtection="1">
      <alignment horizontal="center" vertical="center"/>
      <protection locked="0"/>
    </xf>
    <xf numFmtId="0" fontId="9" fillId="2" borderId="0" xfId="0" applyFont="1" applyFill="1" applyAlignment="1" applyProtection="1">
      <alignment horizontal="center" vertical="center"/>
      <protection locked="0"/>
    </xf>
    <xf numFmtId="0" fontId="3" fillId="0" borderId="40" xfId="0" applyFont="1" applyBorder="1" applyAlignment="1">
      <alignment horizontal="center" vertical="center" wrapText="1"/>
    </xf>
    <xf numFmtId="0" fontId="9" fillId="2" borderId="3" xfId="0" applyFont="1" applyFill="1" applyBorder="1" applyProtection="1">
      <alignment vertical="center"/>
      <protection locked="0"/>
    </xf>
    <xf numFmtId="0" fontId="9" fillId="2" borderId="4" xfId="0" applyFont="1" applyFill="1" applyBorder="1" applyProtection="1">
      <alignment vertical="center"/>
      <protection locked="0"/>
    </xf>
    <xf numFmtId="0" fontId="9" fillId="2" borderId="56" xfId="0" applyFont="1" applyFill="1" applyBorder="1" applyAlignment="1" applyProtection="1">
      <alignment horizontal="center" vertical="center" shrinkToFit="1"/>
      <protection locked="0"/>
    </xf>
    <xf numFmtId="0" fontId="9" fillId="2" borderId="56" xfId="0" applyFont="1" applyFill="1" applyBorder="1" applyAlignment="1" applyProtection="1">
      <alignment horizontal="center" vertical="center"/>
      <protection locked="0"/>
    </xf>
    <xf numFmtId="0" fontId="3" fillId="0" borderId="5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0" fillId="0" borderId="76" xfId="0" applyFont="1" applyFill="1" applyBorder="1" applyAlignment="1">
      <alignment horizontal="center" vertical="center"/>
    </xf>
    <xf numFmtId="0" fontId="30" fillId="0" borderId="76" xfId="0" applyFont="1" applyFill="1" applyBorder="1">
      <alignment vertical="center"/>
    </xf>
    <xf numFmtId="0" fontId="30" fillId="0" borderId="76" xfId="0" applyFont="1" applyFill="1" applyBorder="1" applyAlignment="1">
      <alignment vertical="center" wrapText="1"/>
    </xf>
    <xf numFmtId="0" fontId="31" fillId="0" borderId="26" xfId="0" applyFont="1" applyBorder="1" applyAlignment="1">
      <alignment vertical="center"/>
    </xf>
    <xf numFmtId="0" fontId="32" fillId="0" borderId="11" xfId="0" applyFont="1" applyBorder="1" applyAlignment="1">
      <alignment vertical="center" wrapText="1"/>
    </xf>
    <xf numFmtId="0" fontId="32" fillId="0" borderId="12" xfId="0" applyFont="1" applyBorder="1" applyAlignment="1">
      <alignment vertical="center" wrapText="1"/>
    </xf>
    <xf numFmtId="0" fontId="32" fillId="0" borderId="13" xfId="0" applyFont="1" applyBorder="1" applyAlignment="1">
      <alignment vertical="center" wrapText="1"/>
    </xf>
  </cellXfs>
  <cellStyles count="3">
    <cellStyle name="ハイパーリンク" xfId="2" builtinId="8"/>
    <cellStyle name="桁区切り" xfId="1" builtinId="6"/>
    <cellStyle name="標準" xfId="0" builtinId="0"/>
  </cellStyles>
  <dxfs count="8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numFmt numFmtId="177" formatCode="[$-411]ggge&quot;年&quot;m&quot;月&quot;d&quot;日&quot;;@"/>
    </dxf>
    <dxf>
      <numFmt numFmtId="177" formatCode="[$-411]ggge&quot;年&quot;m&quot;月&quot;d&quot;日&quot;;@"/>
    </dxf>
    <dxf>
      <numFmt numFmtId="177" formatCode="[$-411]ggge&quot;年&quot;m&quot;月&quot;d&quot;日&quot;;@"/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  <color rgb="FFFE6344"/>
      <color rgb="FFFE7944"/>
      <color rgb="FFFF8F43"/>
      <color rgb="FFFF6600"/>
      <color rgb="FF0000FF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</xdr:colOff>
      <xdr:row>0</xdr:row>
      <xdr:rowOff>30480</xdr:rowOff>
    </xdr:from>
    <xdr:to>
      <xdr:col>31</xdr:col>
      <xdr:colOff>182880</xdr:colOff>
      <xdr:row>0</xdr:row>
      <xdr:rowOff>815340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2351193" y="30480"/>
          <a:ext cx="7102687" cy="784860"/>
          <a:chOff x="22860" y="30480"/>
          <a:chExt cx="6766560" cy="567622"/>
        </a:xfrm>
      </xdr:grpSpPr>
      <xdr:sp macro="" textlink="">
        <xdr:nvSpPr>
          <xdr:cNvPr id="3" name="テキスト ボックス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22860" y="30480"/>
            <a:ext cx="3368040" cy="567622"/>
          </a:xfrm>
          <a:prstGeom prst="rect">
            <a:avLst/>
          </a:prstGeom>
          <a:solidFill>
            <a:schemeClr val="lt1"/>
          </a:solidFill>
          <a:ln w="19050" cmpd="sng">
            <a:solidFill>
              <a:schemeClr val="accent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en-US" altLang="ja-JP" sz="1000" b="1" u="sng">
                <a:solidFill>
                  <a:srgbClr val="0070C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【</a:t>
            </a:r>
            <a:r>
              <a:rPr kumimoji="1" lang="ja-JP" altLang="en-US" sz="1000" b="1" u="sng">
                <a:solidFill>
                  <a:srgbClr val="0070C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留意事項：成績証明書（和文）の表記</a:t>
            </a:r>
            <a:r>
              <a:rPr kumimoji="1" lang="en-US" altLang="ja-JP" sz="1000" b="1" u="sng">
                <a:solidFill>
                  <a:srgbClr val="0070C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】</a:t>
            </a:r>
          </a:p>
          <a:p>
            <a:r>
              <a:rPr kumimoji="1" lang="ja-JP" altLang="en-US" sz="900" b="1">
                <a:solidFill>
                  <a:srgbClr val="0070C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　 昼間コース　：学科名＋コース名</a:t>
            </a:r>
            <a:endParaRPr kumimoji="1" lang="en-US" altLang="ja-JP" sz="900" b="1">
              <a:solidFill>
                <a:srgbClr val="0070C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>
            <a:r>
              <a:rPr kumimoji="1" lang="ja-JP" altLang="en-US" sz="900" b="1">
                <a:solidFill>
                  <a:srgbClr val="0070C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　 夜間主コース：学科名＋夜間主コース＋コース名</a:t>
            </a:r>
          </a:p>
        </xdr:txBody>
      </xdr:sp>
      <xdr:sp macro="" textlink="">
        <xdr:nvSpPr>
          <xdr:cNvPr id="4" name="テキスト ボックス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/>
        </xdr:nvSpPr>
        <xdr:spPr>
          <a:xfrm>
            <a:off x="3413760" y="30481"/>
            <a:ext cx="3375660" cy="567579"/>
          </a:xfrm>
          <a:prstGeom prst="rect">
            <a:avLst/>
          </a:prstGeom>
          <a:ln w="19050">
            <a:solidFill>
              <a:srgbClr val="009900"/>
            </a:solidFill>
          </a:ln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en-US" altLang="ja-JP" sz="1000" b="1" u="sng">
                <a:solidFill>
                  <a:srgbClr val="0099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【</a:t>
            </a:r>
            <a:r>
              <a:rPr kumimoji="1" lang="ja-JP" altLang="en-US" sz="1000" b="1" u="sng">
                <a:solidFill>
                  <a:srgbClr val="0099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留意事項：卒業証明書の表記</a:t>
            </a:r>
            <a:r>
              <a:rPr kumimoji="1" lang="en-US" altLang="ja-JP" sz="1000" b="1" u="sng">
                <a:solidFill>
                  <a:srgbClr val="0099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】</a:t>
            </a:r>
          </a:p>
          <a:p>
            <a:r>
              <a:rPr kumimoji="1" lang="ja-JP" altLang="en-US" sz="900" b="1">
                <a:solidFill>
                  <a:srgbClr val="0099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　　昼間コース　：学科名＋コース名</a:t>
            </a:r>
            <a:endParaRPr kumimoji="1" lang="en-US" altLang="ja-JP" sz="900" b="1">
              <a:solidFill>
                <a:srgbClr val="0099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900" b="1">
                <a:solidFill>
                  <a:srgbClr val="0099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 　 夜間主コース：学科名＋夜間主コース</a:t>
            </a:r>
            <a:r>
              <a:rPr kumimoji="1" lang="ja-JP" altLang="ja-JP" sz="900" b="1">
                <a:solidFill>
                  <a:srgbClr val="0099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＋コース名</a:t>
            </a:r>
            <a:endParaRPr kumimoji="1" lang="en-US" altLang="ja-JP" sz="900" b="1">
              <a:solidFill>
                <a:srgbClr val="0099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>
            <a:r>
              <a:rPr kumimoji="1" lang="ja-JP" altLang="en-US" sz="900" b="1">
                <a:solidFill>
                  <a:srgbClr val="0099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　　　</a:t>
            </a:r>
          </a:p>
        </xdr:txBody>
      </xdr:sp>
    </xdr:grpSp>
    <xdr:clientData/>
  </xdr:twoCellAnchor>
  <xdr:twoCellAnchor>
    <xdr:from>
      <xdr:col>0</xdr:col>
      <xdr:colOff>60961</xdr:colOff>
      <xdr:row>43</xdr:row>
      <xdr:rowOff>99056</xdr:rowOff>
    </xdr:from>
    <xdr:to>
      <xdr:col>0</xdr:col>
      <xdr:colOff>2316481</xdr:colOff>
      <xdr:row>48</xdr:row>
      <xdr:rowOff>99060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FCFFB3B7-66EB-0048-CC3E-B6588EA3BF92}"/>
            </a:ext>
          </a:extLst>
        </xdr:cNvPr>
        <xdr:cNvSpPr txBox="1"/>
      </xdr:nvSpPr>
      <xdr:spPr>
        <a:xfrm>
          <a:off x="60961" y="10492736"/>
          <a:ext cx="2255520" cy="982984"/>
        </a:xfrm>
        <a:prstGeom prst="upArrowCallout">
          <a:avLst>
            <a:gd name="adj1" fmla="val 45541"/>
            <a:gd name="adj2" fmla="val 44966"/>
            <a:gd name="adj3" fmla="val 25000"/>
            <a:gd name="adj4" fmla="val 55581"/>
          </a:avLst>
        </a:prstGeom>
        <a:solidFill>
          <a:schemeClr val="lt1"/>
        </a:solidFill>
        <a:ln w="19050" cmpd="sng"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>
              <a:solidFill>
                <a:srgbClr val="C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エラー表示がないか確認してください。</a:t>
          </a:r>
        </a:p>
      </xdr:txBody>
    </xdr:sp>
    <xdr:clientData/>
  </xdr:twoCellAnchor>
  <xdr:twoCellAnchor>
    <xdr:from>
      <xdr:col>21</xdr:col>
      <xdr:colOff>42334</xdr:colOff>
      <xdr:row>45</xdr:row>
      <xdr:rowOff>21166</xdr:rowOff>
    </xdr:from>
    <xdr:to>
      <xdr:col>31</xdr:col>
      <xdr:colOff>194734</xdr:colOff>
      <xdr:row>49</xdr:row>
      <xdr:rowOff>173566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93728C48-3085-2473-D36E-207FCD3BC5D5}"/>
            </a:ext>
          </a:extLst>
        </xdr:cNvPr>
        <xdr:cNvSpPr/>
      </xdr:nvSpPr>
      <xdr:spPr>
        <a:xfrm>
          <a:off x="7302501" y="10911416"/>
          <a:ext cx="2163233" cy="856192"/>
        </a:xfrm>
        <a:prstGeom prst="rect">
          <a:avLst/>
        </a:prstGeom>
        <a:solidFill>
          <a:srgbClr val="FE6344">
            <a:alpha val="69804"/>
          </a:srgbClr>
        </a:solidFill>
        <a:ln w="31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49381</xdr:colOff>
          <xdr:row>45</xdr:row>
          <xdr:rowOff>38009</xdr:rowOff>
        </xdr:from>
        <xdr:to>
          <xdr:col>31</xdr:col>
          <xdr:colOff>173568</xdr:colOff>
          <xdr:row>49</xdr:row>
          <xdr:rowOff>169332</xdr:rowOff>
        </xdr:to>
        <xdr:pic>
          <xdr:nvPicPr>
            <xdr:cNvPr id="13" name="図 12">
              <a:extLst>
                <a:ext uri="{FF2B5EF4-FFF2-40B4-BE49-F238E27FC236}">
                  <a16:creationId xmlns:a16="http://schemas.microsoft.com/office/drawing/2014/main" id="{BE277F04-7D1E-9422-02F3-08EB3FAA7F9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Sheet1!$A$1:$C$6" spid="_x0000_s2120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7309548" y="10928259"/>
              <a:ext cx="2135020" cy="83511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0</xdr:col>
      <xdr:colOff>534458</xdr:colOff>
      <xdr:row>0</xdr:row>
      <xdr:rowOff>116417</xdr:rowOff>
    </xdr:from>
    <xdr:to>
      <xdr:col>0</xdr:col>
      <xdr:colOff>2264833</xdr:colOff>
      <xdr:row>0</xdr:row>
      <xdr:rowOff>867834</xdr:rowOff>
    </xdr:to>
    <xdr:sp macro="" textlink="">
      <xdr:nvSpPr>
        <xdr:cNvPr id="14" name="四角形: 角を丸くする 13">
          <a:extLst>
            <a:ext uri="{FF2B5EF4-FFF2-40B4-BE49-F238E27FC236}">
              <a16:creationId xmlns:a16="http://schemas.microsoft.com/office/drawing/2014/main" id="{F9B6E034-FCA8-1C42-A4C6-273EC929269D}"/>
            </a:ext>
          </a:extLst>
        </xdr:cNvPr>
        <xdr:cNvSpPr/>
      </xdr:nvSpPr>
      <xdr:spPr>
        <a:xfrm>
          <a:off x="534458" y="116417"/>
          <a:ext cx="1730375" cy="751417"/>
        </a:xfrm>
        <a:prstGeom prst="round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fontAlgn="t"/>
          <a:r>
            <a:rPr lang="ja-JP" altLang="ja-JP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申請書を提出する際は、</a:t>
          </a:r>
          <a:endParaRPr lang="en-US" altLang="ja-JP" sz="1100" b="0" i="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pPr fontAlgn="t"/>
          <a:r>
            <a:rPr lang="ja-JP" altLang="ja-JP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本人確認書類の写しを</a:t>
          </a:r>
          <a:endParaRPr lang="en-US" altLang="ja-JP" sz="1100" b="0" i="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pPr fontAlgn="t"/>
          <a:r>
            <a:rPr lang="ja-JP" altLang="ja-JP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必ず添付してください。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post.japanpost.jp/send/deli_days/index.html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V81"/>
  <sheetViews>
    <sheetView showGridLines="0" tabSelected="1" view="pageBreakPreview" zoomScale="120" zoomScaleNormal="100" zoomScaleSheetLayoutView="120" workbookViewId="0">
      <selection activeCell="AH1" sqref="AH1"/>
    </sheetView>
  </sheetViews>
  <sheetFormatPr defaultColWidth="9" defaultRowHeight="12"/>
  <cols>
    <col min="1" max="1" width="33.36328125" style="2" customWidth="1"/>
    <col min="2" max="2" width="15.90625" style="2" customWidth="1"/>
    <col min="3" max="33" width="2.90625" style="2" customWidth="1"/>
    <col min="34" max="34" width="3.90625" style="2" customWidth="1"/>
    <col min="35" max="35" width="2.90625" style="2" customWidth="1"/>
    <col min="36" max="36" width="3.90625" style="2" bestFit="1" customWidth="1"/>
    <col min="37" max="37" width="5.7265625" style="2" customWidth="1"/>
    <col min="38" max="38" width="6.90625" style="2" bestFit="1" customWidth="1"/>
    <col min="39" max="39" width="6" style="2" bestFit="1" customWidth="1"/>
    <col min="40" max="40" width="3.453125" style="2" bestFit="1" customWidth="1"/>
    <col min="41" max="41" width="6" style="2" bestFit="1" customWidth="1"/>
    <col min="42" max="42" width="2.453125" style="2" bestFit="1" customWidth="1"/>
    <col min="43" max="43" width="6.90625" style="2" bestFit="1" customWidth="1"/>
    <col min="44" max="44" width="4.08984375" style="2" bestFit="1" customWidth="1"/>
    <col min="45" max="45" width="2.90625" style="2" bestFit="1" customWidth="1"/>
    <col min="46" max="46" width="5.08984375" style="2" bestFit="1" customWidth="1"/>
    <col min="47" max="47" width="1.90625" style="2" bestFit="1" customWidth="1"/>
    <col min="48" max="48" width="5.90625" style="2" bestFit="1" customWidth="1"/>
    <col min="49" max="16384" width="9" style="2"/>
  </cols>
  <sheetData>
    <row r="1" spans="1:37" ht="70.400000000000006" customHeight="1"/>
    <row r="2" spans="1:37" ht="36.75" customHeight="1">
      <c r="B2" s="250" t="s">
        <v>17</v>
      </c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  <c r="T2" s="250"/>
      <c r="U2" s="250"/>
      <c r="V2" s="250"/>
      <c r="W2" s="250"/>
      <c r="X2" s="250"/>
      <c r="Y2" s="250"/>
      <c r="Z2" s="250"/>
      <c r="AA2" s="250"/>
      <c r="AB2" s="250"/>
      <c r="AC2" s="250"/>
      <c r="AD2" s="250"/>
      <c r="AE2" s="250"/>
      <c r="AF2" s="251"/>
      <c r="AG2" s="1"/>
    </row>
    <row r="3" spans="1:37" ht="9" customHeight="1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</row>
    <row r="4" spans="1:37" ht="22.4" customHeight="1">
      <c r="A4" s="67" t="str" cm="1">
        <f t="array" ref="A4">IFERROR(_xlfn.IFS(C7="","-",AND(D4="□",I4="□",N4="□"),"該当区分にチェック■してください"),"-")</f>
        <v>-</v>
      </c>
      <c r="B4" s="2" t="s">
        <v>83</v>
      </c>
      <c r="D4" s="43" t="s">
        <v>75</v>
      </c>
      <c r="E4" s="2" t="s">
        <v>22</v>
      </c>
      <c r="I4" s="43" t="s">
        <v>75</v>
      </c>
      <c r="J4" s="2" t="s">
        <v>23</v>
      </c>
      <c r="N4" s="43" t="s">
        <v>75</v>
      </c>
      <c r="O4" s="2" t="s">
        <v>24</v>
      </c>
      <c r="Y4" s="3" t="s">
        <v>52</v>
      </c>
      <c r="Z4" s="161"/>
      <c r="AA4" s="161"/>
      <c r="AB4" s="59" t="s">
        <v>28</v>
      </c>
      <c r="AC4" s="56"/>
      <c r="AD4" s="59" t="s">
        <v>92</v>
      </c>
      <c r="AE4" s="56"/>
      <c r="AF4" s="59" t="s">
        <v>93</v>
      </c>
    </row>
    <row r="5" spans="1:37" ht="6" customHeight="1">
      <c r="A5" s="41"/>
    </row>
    <row r="6" spans="1:37" ht="16.399999999999999" customHeight="1">
      <c r="A6" s="41"/>
      <c r="B6" s="4" t="s">
        <v>18</v>
      </c>
      <c r="C6" s="177"/>
      <c r="D6" s="178"/>
      <c r="E6" s="178"/>
      <c r="F6" s="178"/>
      <c r="G6" s="178"/>
      <c r="H6" s="178"/>
      <c r="I6" s="178"/>
      <c r="J6" s="178"/>
      <c r="K6" s="178"/>
      <c r="L6" s="178"/>
      <c r="M6" s="179"/>
      <c r="N6" s="174" t="s">
        <v>95</v>
      </c>
      <c r="O6" s="177"/>
      <c r="P6" s="178"/>
      <c r="Q6" s="178"/>
      <c r="R6" s="178"/>
      <c r="S6" s="178"/>
      <c r="T6" s="178"/>
      <c r="U6" s="179"/>
      <c r="V6" s="182" t="s">
        <v>51</v>
      </c>
      <c r="W6" s="116"/>
      <c r="X6" s="116"/>
      <c r="Y6" s="183"/>
      <c r="Z6" s="180" t="s">
        <v>94</v>
      </c>
      <c r="AA6" s="181"/>
      <c r="AB6" s="57"/>
      <c r="AC6" s="57"/>
      <c r="AD6" s="57"/>
      <c r="AE6" s="57"/>
      <c r="AF6" s="58"/>
    </row>
    <row r="7" spans="1:37" ht="16.399999999999999" customHeight="1">
      <c r="A7" s="67" t="str" cm="1">
        <f t="array" ref="A7">IFERROR(_xlfn.IFS(C7="","-",Z8="","生年月日を必ず記入してください"),"-")</f>
        <v>-</v>
      </c>
      <c r="B7" s="156" t="s">
        <v>8</v>
      </c>
      <c r="C7" s="102"/>
      <c r="D7" s="94"/>
      <c r="E7" s="94"/>
      <c r="F7" s="94"/>
      <c r="G7" s="94"/>
      <c r="H7" s="94"/>
      <c r="I7" s="94"/>
      <c r="J7" s="94"/>
      <c r="K7" s="94"/>
      <c r="L7" s="94"/>
      <c r="M7" s="95"/>
      <c r="N7" s="175"/>
      <c r="O7" s="102"/>
      <c r="P7" s="94"/>
      <c r="Q7" s="94"/>
      <c r="R7" s="94"/>
      <c r="S7" s="94"/>
      <c r="T7" s="94"/>
      <c r="U7" s="95"/>
      <c r="V7" s="184"/>
      <c r="W7" s="185"/>
      <c r="X7" s="185"/>
      <c r="Y7" s="186"/>
      <c r="Z7" s="190"/>
      <c r="AA7" s="161"/>
      <c r="AB7" s="59" t="s">
        <v>28</v>
      </c>
      <c r="AC7" s="56"/>
      <c r="AD7" s="59" t="s">
        <v>92</v>
      </c>
      <c r="AE7" s="56"/>
      <c r="AF7" s="60" t="s">
        <v>93</v>
      </c>
    </row>
    <row r="8" spans="1:37" ht="16.399999999999999" customHeight="1">
      <c r="A8" s="41"/>
      <c r="B8" s="157"/>
      <c r="C8" s="104"/>
      <c r="D8" s="100"/>
      <c r="E8" s="100"/>
      <c r="F8" s="100"/>
      <c r="G8" s="100"/>
      <c r="H8" s="100"/>
      <c r="I8" s="100"/>
      <c r="J8" s="100"/>
      <c r="K8" s="100"/>
      <c r="L8" s="100"/>
      <c r="M8" s="101"/>
      <c r="N8" s="176"/>
      <c r="O8" s="104"/>
      <c r="P8" s="100"/>
      <c r="Q8" s="100"/>
      <c r="R8" s="100"/>
      <c r="S8" s="100"/>
      <c r="T8" s="100"/>
      <c r="U8" s="101"/>
      <c r="V8" s="187"/>
      <c r="W8" s="188"/>
      <c r="X8" s="188"/>
      <c r="Y8" s="189"/>
      <c r="Z8" s="158" t="str">
        <f>IF(OR(Z7="",AC7="",AE7=""),"",DATE(Z7,AC7,AE7))</f>
        <v/>
      </c>
      <c r="AA8" s="159"/>
      <c r="AB8" s="159"/>
      <c r="AC8" s="159"/>
      <c r="AD8" s="159"/>
      <c r="AE8" s="159"/>
      <c r="AF8" s="160"/>
    </row>
    <row r="9" spans="1:37" ht="18" customHeight="1">
      <c r="A9" s="41"/>
      <c r="B9" s="156" t="s">
        <v>0</v>
      </c>
      <c r="C9" s="307" t="s">
        <v>53</v>
      </c>
      <c r="D9" s="308"/>
      <c r="E9" s="308"/>
      <c r="F9" s="308"/>
      <c r="G9" s="308"/>
      <c r="H9" s="308"/>
      <c r="I9" s="308"/>
      <c r="J9" s="308"/>
      <c r="K9" s="308"/>
      <c r="L9" s="308"/>
      <c r="M9" s="308"/>
      <c r="N9" s="308"/>
      <c r="O9" s="308"/>
      <c r="P9" s="308"/>
      <c r="Q9" s="308"/>
      <c r="R9" s="308"/>
      <c r="S9" s="308"/>
      <c r="T9" s="308"/>
      <c r="U9" s="308"/>
      <c r="V9" s="308"/>
      <c r="W9" s="308"/>
      <c r="X9" s="308"/>
      <c r="Y9" s="308"/>
      <c r="Z9" s="308"/>
      <c r="AA9" s="308"/>
      <c r="AB9" s="308"/>
      <c r="AC9" s="308"/>
      <c r="AD9" s="308"/>
      <c r="AE9" s="308"/>
      <c r="AF9" s="309"/>
    </row>
    <row r="10" spans="1:37" ht="26.15" customHeight="1">
      <c r="A10" s="67" t="str" cm="1">
        <f t="array" ref="A10">IF(AND(P30:P35="",AE30:AE35=""),"-",IF(C10="","ローマ字名を必ず記入してください","-"))</f>
        <v>-</v>
      </c>
      <c r="B10" s="157"/>
      <c r="C10" s="104"/>
      <c r="D10" s="100"/>
      <c r="E10" s="100"/>
      <c r="F10" s="100"/>
      <c r="G10" s="100"/>
      <c r="H10" s="100"/>
      <c r="I10" s="100"/>
      <c r="J10" s="100"/>
      <c r="K10" s="100"/>
      <c r="L10" s="100"/>
      <c r="M10" s="100"/>
      <c r="N10" s="100"/>
      <c r="O10" s="100"/>
      <c r="P10" s="100"/>
      <c r="Q10" s="100"/>
      <c r="R10" s="100"/>
      <c r="S10" s="100"/>
      <c r="T10" s="100"/>
      <c r="U10" s="100"/>
      <c r="V10" s="100"/>
      <c r="W10" s="100"/>
      <c r="X10" s="100"/>
      <c r="Y10" s="100"/>
      <c r="Z10" s="100"/>
      <c r="AA10" s="100"/>
      <c r="AB10" s="100"/>
      <c r="AC10" s="100"/>
      <c r="AD10" s="100"/>
      <c r="AE10" s="100"/>
      <c r="AF10" s="258"/>
    </row>
    <row r="11" spans="1:37" ht="13.4" customHeight="1">
      <c r="A11" s="41"/>
      <c r="B11" s="156" t="s">
        <v>9</v>
      </c>
      <c r="C11" s="253" t="s">
        <v>54</v>
      </c>
      <c r="D11" s="254"/>
      <c r="E11" s="254"/>
      <c r="F11" s="254"/>
      <c r="G11" s="254"/>
      <c r="H11" s="254"/>
      <c r="I11" s="254"/>
      <c r="J11" s="254"/>
      <c r="K11" s="254"/>
      <c r="L11" s="254"/>
      <c r="M11" s="254"/>
      <c r="N11" s="254"/>
      <c r="O11" s="254"/>
      <c r="P11" s="254"/>
      <c r="Q11" s="254"/>
      <c r="R11" s="254"/>
      <c r="S11" s="254"/>
      <c r="T11" s="254"/>
      <c r="U11" s="254"/>
      <c r="V11" s="254"/>
      <c r="W11" s="254"/>
      <c r="X11" s="254"/>
      <c r="Y11" s="254"/>
      <c r="Z11" s="254"/>
      <c r="AA11" s="254"/>
      <c r="AB11" s="254"/>
      <c r="AC11" s="254"/>
      <c r="AD11" s="254"/>
      <c r="AE11" s="254"/>
      <c r="AF11" s="255"/>
    </row>
    <row r="12" spans="1:37" ht="20.149999999999999" customHeight="1">
      <c r="A12" s="41"/>
      <c r="B12" s="252"/>
      <c r="C12" s="42" t="s">
        <v>56</v>
      </c>
      <c r="D12" s="261"/>
      <c r="E12" s="261"/>
      <c r="F12" s="261"/>
      <c r="G12" s="262"/>
      <c r="H12" s="259"/>
      <c r="I12" s="259"/>
      <c r="J12" s="259"/>
      <c r="K12" s="259"/>
      <c r="L12" s="259"/>
      <c r="M12" s="259"/>
      <c r="N12" s="259"/>
      <c r="O12" s="259"/>
      <c r="P12" s="259"/>
      <c r="Q12" s="259"/>
      <c r="R12" s="259"/>
      <c r="S12" s="259"/>
      <c r="T12" s="259"/>
      <c r="U12" s="259"/>
      <c r="V12" s="259"/>
      <c r="W12" s="259"/>
      <c r="X12" s="259"/>
      <c r="Y12" s="259"/>
      <c r="Z12" s="259"/>
      <c r="AA12" s="259"/>
      <c r="AB12" s="259"/>
      <c r="AC12" s="259"/>
      <c r="AD12" s="259"/>
      <c r="AE12" s="259"/>
      <c r="AF12" s="260"/>
    </row>
    <row r="13" spans="1:37" ht="20.149999999999999" customHeight="1">
      <c r="A13" s="41"/>
      <c r="B13" s="157"/>
      <c r="C13" s="263" t="s">
        <v>81</v>
      </c>
      <c r="D13" s="263"/>
      <c r="E13" s="263"/>
      <c r="F13" s="263"/>
      <c r="G13" s="263"/>
      <c r="H13" s="259"/>
      <c r="I13" s="259"/>
      <c r="J13" s="259"/>
      <c r="K13" s="259"/>
      <c r="L13" s="259"/>
      <c r="M13" s="259"/>
      <c r="N13" s="259"/>
      <c r="O13" s="259"/>
      <c r="P13" s="259"/>
      <c r="Q13" s="259"/>
      <c r="R13" s="259"/>
      <c r="S13" s="259"/>
      <c r="T13" s="259"/>
      <c r="U13" s="259"/>
      <c r="V13" s="259"/>
      <c r="W13" s="259"/>
      <c r="X13" s="259"/>
      <c r="Y13" s="259"/>
      <c r="Z13" s="259"/>
      <c r="AA13" s="259"/>
      <c r="AB13" s="259"/>
      <c r="AC13" s="259"/>
      <c r="AD13" s="259"/>
      <c r="AE13" s="259"/>
      <c r="AF13" s="260"/>
    </row>
    <row r="14" spans="1:37" ht="26.15" customHeight="1">
      <c r="A14" s="67" t="str" cm="1">
        <f t="array" ref="A14">IFERROR(_xlfn.IFS(C7="","-",C14="","連絡先電話番号を必ず記入してください"),"-")</f>
        <v>-</v>
      </c>
      <c r="B14" s="5" t="s">
        <v>21</v>
      </c>
      <c r="C14" s="256"/>
      <c r="D14" s="257"/>
      <c r="E14" s="257"/>
      <c r="F14" s="257"/>
      <c r="G14" s="257"/>
      <c r="H14" s="257"/>
      <c r="I14" s="257"/>
      <c r="J14" s="257"/>
      <c r="K14" s="257"/>
      <c r="L14" s="257"/>
      <c r="M14" s="257"/>
      <c r="N14" s="257"/>
      <c r="O14" s="257"/>
      <c r="P14" s="257"/>
      <c r="Q14" s="242" t="s">
        <v>49</v>
      </c>
      <c r="R14" s="242"/>
      <c r="S14" s="257"/>
      <c r="T14" s="257"/>
      <c r="U14" s="257"/>
      <c r="V14" s="257"/>
      <c r="W14" s="257"/>
      <c r="X14" s="257"/>
      <c r="Y14" s="257"/>
      <c r="Z14" s="257"/>
      <c r="AA14" s="257"/>
      <c r="AB14" s="257"/>
      <c r="AC14" s="257"/>
      <c r="AD14" s="257"/>
      <c r="AE14" s="257"/>
      <c r="AF14" s="264"/>
    </row>
    <row r="15" spans="1:37" ht="26.15" customHeight="1">
      <c r="A15" s="41"/>
      <c r="B15" s="6"/>
      <c r="C15" s="267" t="s">
        <v>57</v>
      </c>
      <c r="D15" s="172"/>
      <c r="E15" s="172"/>
      <c r="F15" s="172"/>
      <c r="G15" s="172"/>
      <c r="H15" s="172"/>
      <c r="I15" s="173"/>
      <c r="J15" s="171" t="s">
        <v>16</v>
      </c>
      <c r="K15" s="172"/>
      <c r="L15" s="172"/>
      <c r="M15" s="172"/>
      <c r="N15" s="172"/>
      <c r="O15" s="172"/>
      <c r="P15" s="172"/>
      <c r="Q15" s="172"/>
      <c r="R15" s="173"/>
      <c r="S15" s="171" t="s">
        <v>3</v>
      </c>
      <c r="T15" s="172"/>
      <c r="U15" s="172"/>
      <c r="V15" s="172"/>
      <c r="W15" s="172"/>
      <c r="X15" s="172"/>
      <c r="Y15" s="173"/>
      <c r="Z15" s="265" t="s">
        <v>58</v>
      </c>
      <c r="AA15" s="171"/>
      <c r="AB15" s="171"/>
      <c r="AC15" s="171"/>
      <c r="AD15" s="171"/>
      <c r="AE15" s="171"/>
      <c r="AF15" s="266"/>
      <c r="AG15" s="1"/>
      <c r="AH15" s="1"/>
      <c r="AI15" s="1"/>
      <c r="AJ15" s="1"/>
      <c r="AK15" s="1"/>
    </row>
    <row r="16" spans="1:37" ht="12" customHeight="1">
      <c r="A16" s="41"/>
      <c r="B16" s="61"/>
      <c r="C16" s="164"/>
      <c r="D16" s="163"/>
      <c r="E16" s="163"/>
      <c r="F16" s="163"/>
      <c r="G16" s="163"/>
      <c r="H16" s="163"/>
      <c r="I16" s="165"/>
      <c r="J16" s="162"/>
      <c r="K16" s="163"/>
      <c r="L16" s="163"/>
      <c r="M16" s="163"/>
      <c r="N16" s="163"/>
      <c r="O16" s="163"/>
      <c r="P16" s="163"/>
      <c r="Q16" s="191" t="s">
        <v>25</v>
      </c>
      <c r="R16" s="192"/>
      <c r="S16" s="166" t="s">
        <v>94</v>
      </c>
      <c r="T16" s="167"/>
      <c r="U16" s="167"/>
      <c r="V16" s="167"/>
      <c r="W16" s="167"/>
      <c r="X16" s="167"/>
      <c r="Y16" s="168"/>
      <c r="Z16" s="169" t="s">
        <v>94</v>
      </c>
      <c r="AA16" s="169"/>
      <c r="AB16" s="169"/>
      <c r="AC16" s="169"/>
      <c r="AD16" s="169"/>
      <c r="AE16" s="169"/>
      <c r="AF16" s="170"/>
      <c r="AG16" s="3"/>
      <c r="AH16" s="3"/>
      <c r="AI16" s="3"/>
      <c r="AJ16" s="3"/>
      <c r="AK16" s="3"/>
    </row>
    <row r="17" spans="1:37" ht="13.15" customHeight="1">
      <c r="A17" s="67" t="str" cm="1">
        <f t="array" ref="A17">IFERROR(_xlfn.IFS(J16="","-",S18="","入学年月を必ず記入してください",Z18="","卒業・修了年月等を必ず記入してください"),"-")</f>
        <v>-</v>
      </c>
      <c r="B17" s="62" t="s">
        <v>10</v>
      </c>
      <c r="C17" s="96"/>
      <c r="D17" s="97"/>
      <c r="E17" s="97"/>
      <c r="F17" s="97"/>
      <c r="G17" s="97"/>
      <c r="H17" s="97"/>
      <c r="I17" s="98"/>
      <c r="J17" s="103"/>
      <c r="K17" s="97"/>
      <c r="L17" s="97"/>
      <c r="M17" s="97"/>
      <c r="N17" s="97"/>
      <c r="O17" s="97"/>
      <c r="P17" s="97"/>
      <c r="Q17" s="130"/>
      <c r="R17" s="131"/>
      <c r="S17" s="111"/>
      <c r="T17" s="84"/>
      <c r="U17" s="84"/>
      <c r="V17" s="63" t="s">
        <v>27</v>
      </c>
      <c r="W17" s="84"/>
      <c r="X17" s="84"/>
      <c r="Y17" s="64" t="s">
        <v>29</v>
      </c>
      <c r="Z17" s="84"/>
      <c r="AA17" s="84"/>
      <c r="AB17" s="84"/>
      <c r="AC17" s="63" t="s">
        <v>27</v>
      </c>
      <c r="AD17" s="84"/>
      <c r="AE17" s="84"/>
      <c r="AF17" s="65" t="s">
        <v>29</v>
      </c>
      <c r="AH17" s="3"/>
      <c r="AI17" s="3"/>
      <c r="AJ17" s="3"/>
      <c r="AK17" s="3"/>
    </row>
    <row r="18" spans="1:37" ht="13.15" customHeight="1">
      <c r="A18" s="41"/>
      <c r="B18" s="62"/>
      <c r="C18" s="96"/>
      <c r="D18" s="97"/>
      <c r="E18" s="97"/>
      <c r="F18" s="97"/>
      <c r="G18" s="97"/>
      <c r="H18" s="97"/>
      <c r="I18" s="98"/>
      <c r="J18" s="103"/>
      <c r="K18" s="97"/>
      <c r="L18" s="97"/>
      <c r="M18" s="97"/>
      <c r="N18" s="97"/>
      <c r="O18" s="97"/>
      <c r="P18" s="97"/>
      <c r="Q18" s="132"/>
      <c r="R18" s="133"/>
      <c r="S18" s="112" t="str">
        <f>IF(OR(S17="",W17=""),"",DATE(S17,W17,IFERROR(VLOOKUP(S17&amp;W17,式実施日!$A$2:$B$100,2,FALSE),1)))</f>
        <v/>
      </c>
      <c r="T18" s="113"/>
      <c r="U18" s="113"/>
      <c r="V18" s="113"/>
      <c r="W18" s="113"/>
      <c r="X18" s="113"/>
      <c r="Y18" s="114"/>
      <c r="Z18" s="85" t="str">
        <f>IF(OR(Z17="",AD17=""),"",DATE(Z17,AD17,IF($N$4="■",DAY(DATE(Z17,AD17+1,1)-1),IFERROR(VLOOKUP(Z17&amp;AD17,式実施日!$F$2:$G$100,2,FALSE),DAY(DATE(Z17,AD17+1,1)-1)))))</f>
        <v/>
      </c>
      <c r="AA18" s="85"/>
      <c r="AB18" s="85"/>
      <c r="AC18" s="85"/>
      <c r="AD18" s="85"/>
      <c r="AE18" s="85"/>
      <c r="AF18" s="86"/>
      <c r="AG18" s="73"/>
      <c r="AH18" s="3"/>
      <c r="AI18" s="3"/>
      <c r="AJ18" s="3"/>
      <c r="AK18" s="3"/>
    </row>
    <row r="19" spans="1:37" ht="12" customHeight="1">
      <c r="A19" s="41"/>
      <c r="B19" s="126" t="s">
        <v>59</v>
      </c>
      <c r="C19" s="93"/>
      <c r="D19" s="94"/>
      <c r="E19" s="94"/>
      <c r="F19" s="94"/>
      <c r="G19" s="94"/>
      <c r="H19" s="94"/>
      <c r="I19" s="95"/>
      <c r="J19" s="102"/>
      <c r="K19" s="94"/>
      <c r="L19" s="94"/>
      <c r="M19" s="94"/>
      <c r="N19" s="94"/>
      <c r="O19" s="94"/>
      <c r="P19" s="94"/>
      <c r="Q19" s="105" t="s">
        <v>26</v>
      </c>
      <c r="R19" s="129"/>
      <c r="S19" s="87" t="s">
        <v>94</v>
      </c>
      <c r="T19" s="88"/>
      <c r="U19" s="88"/>
      <c r="V19" s="88"/>
      <c r="W19" s="88"/>
      <c r="X19" s="88"/>
      <c r="Y19" s="89"/>
      <c r="Z19" s="82" t="s">
        <v>94</v>
      </c>
      <c r="AA19" s="82"/>
      <c r="AB19" s="82"/>
      <c r="AC19" s="82"/>
      <c r="AD19" s="82"/>
      <c r="AE19" s="82"/>
      <c r="AF19" s="83"/>
      <c r="AG19" s="3"/>
      <c r="AH19" s="3"/>
      <c r="AI19" s="3"/>
      <c r="AJ19" s="3"/>
      <c r="AK19" s="3"/>
    </row>
    <row r="20" spans="1:37" ht="13.15" customHeight="1">
      <c r="A20" s="67" t="str" cm="1">
        <f t="array" ref="A20">IFERROR(_xlfn.IFS(J19="","-",S21="","入学年月を必ず記入してください",Z21="","卒業・修了年月等を必ず記入してください"),"-")</f>
        <v>-</v>
      </c>
      <c r="B20" s="127"/>
      <c r="C20" s="96"/>
      <c r="D20" s="97"/>
      <c r="E20" s="97"/>
      <c r="F20" s="97"/>
      <c r="G20" s="97"/>
      <c r="H20" s="97"/>
      <c r="I20" s="98"/>
      <c r="J20" s="103"/>
      <c r="K20" s="97"/>
      <c r="L20" s="97"/>
      <c r="M20" s="97"/>
      <c r="N20" s="97"/>
      <c r="O20" s="97"/>
      <c r="P20" s="97"/>
      <c r="Q20" s="130"/>
      <c r="R20" s="131"/>
      <c r="S20" s="111"/>
      <c r="T20" s="84"/>
      <c r="U20" s="84"/>
      <c r="V20" s="63" t="s">
        <v>27</v>
      </c>
      <c r="W20" s="84"/>
      <c r="X20" s="84"/>
      <c r="Y20" s="64" t="s">
        <v>29</v>
      </c>
      <c r="Z20" s="84"/>
      <c r="AA20" s="84"/>
      <c r="AB20" s="84"/>
      <c r="AC20" s="63" t="s">
        <v>27</v>
      </c>
      <c r="AD20" s="84"/>
      <c r="AE20" s="84"/>
      <c r="AF20" s="65" t="s">
        <v>29</v>
      </c>
      <c r="AH20" s="3"/>
      <c r="AI20" s="3"/>
      <c r="AJ20" s="3"/>
      <c r="AK20" s="3"/>
    </row>
    <row r="21" spans="1:37" ht="13.15" customHeight="1">
      <c r="A21" s="41"/>
      <c r="B21" s="128"/>
      <c r="C21" s="99"/>
      <c r="D21" s="100"/>
      <c r="E21" s="100"/>
      <c r="F21" s="100"/>
      <c r="G21" s="100"/>
      <c r="H21" s="100"/>
      <c r="I21" s="101"/>
      <c r="J21" s="104"/>
      <c r="K21" s="100"/>
      <c r="L21" s="100"/>
      <c r="M21" s="100"/>
      <c r="N21" s="100"/>
      <c r="O21" s="100"/>
      <c r="P21" s="100"/>
      <c r="Q21" s="132"/>
      <c r="R21" s="133"/>
      <c r="S21" s="112" t="str">
        <f>IF(OR(S20="",W20=""),"",DATE(S20,W20,IFERROR(VLOOKUP(S20&amp;W20,式実施日!$A$2:$B$100,2,FALSE),1)))</f>
        <v/>
      </c>
      <c r="T21" s="113"/>
      <c r="U21" s="113"/>
      <c r="V21" s="113"/>
      <c r="W21" s="113"/>
      <c r="X21" s="113"/>
      <c r="Y21" s="114"/>
      <c r="Z21" s="85" t="str">
        <f>IF(OR(Z20="",AD20=""),"",DATE(Z20,AD20,IF($N$4="■",DAY(DATE(Z20,AD20+1,1)-1),IFERROR(VLOOKUP(Z20&amp;AD20,式実施日!$F$2:$G$100,2,FALSE),DAY(DATE(Z20,AD20+1,1)-1)))))</f>
        <v/>
      </c>
      <c r="AA21" s="85"/>
      <c r="AB21" s="85"/>
      <c r="AC21" s="85"/>
      <c r="AD21" s="85"/>
      <c r="AE21" s="85"/>
      <c r="AF21" s="86"/>
      <c r="AG21" s="3"/>
      <c r="AH21" s="3"/>
      <c r="AI21" s="3"/>
      <c r="AJ21" s="3"/>
      <c r="AK21" s="3"/>
    </row>
    <row r="22" spans="1:37" ht="12" customHeight="1">
      <c r="B22" s="90" t="s">
        <v>20</v>
      </c>
      <c r="C22" s="93"/>
      <c r="D22" s="94"/>
      <c r="E22" s="94"/>
      <c r="F22" s="94"/>
      <c r="G22" s="94"/>
      <c r="H22" s="94"/>
      <c r="I22" s="95"/>
      <c r="J22" s="102"/>
      <c r="K22" s="94"/>
      <c r="L22" s="94"/>
      <c r="M22" s="94"/>
      <c r="N22" s="94"/>
      <c r="O22" s="94"/>
      <c r="P22" s="94"/>
      <c r="Q22" s="105" t="s">
        <v>26</v>
      </c>
      <c r="R22" s="106"/>
      <c r="S22" s="87" t="s">
        <v>94</v>
      </c>
      <c r="T22" s="88"/>
      <c r="U22" s="88"/>
      <c r="V22" s="88"/>
      <c r="W22" s="88"/>
      <c r="X22" s="88"/>
      <c r="Y22" s="89"/>
      <c r="Z22" s="82" t="s">
        <v>94</v>
      </c>
      <c r="AA22" s="82"/>
      <c r="AB22" s="82"/>
      <c r="AC22" s="82"/>
      <c r="AD22" s="82"/>
      <c r="AE22" s="82"/>
      <c r="AF22" s="83"/>
      <c r="AG22" s="3"/>
      <c r="AH22" s="3"/>
      <c r="AI22" s="3"/>
      <c r="AJ22" s="3"/>
      <c r="AK22" s="3"/>
    </row>
    <row r="23" spans="1:37" ht="13.15" customHeight="1">
      <c r="A23" s="67" t="str" cm="1">
        <f t="array" ref="A23">IFERROR(_xlfn.IFS(J22="","-",S24="","入学年月を必ず記入してください",Z24="","卒業・修了年月等を必ず記入してください"),"-")</f>
        <v>-</v>
      </c>
      <c r="B23" s="91"/>
      <c r="C23" s="96"/>
      <c r="D23" s="97"/>
      <c r="E23" s="97"/>
      <c r="F23" s="97"/>
      <c r="G23" s="97"/>
      <c r="H23" s="97"/>
      <c r="I23" s="98"/>
      <c r="J23" s="103"/>
      <c r="K23" s="97"/>
      <c r="L23" s="97"/>
      <c r="M23" s="97"/>
      <c r="N23" s="97"/>
      <c r="O23" s="97"/>
      <c r="P23" s="97"/>
      <c r="Q23" s="107"/>
      <c r="R23" s="108"/>
      <c r="S23" s="111"/>
      <c r="T23" s="84"/>
      <c r="U23" s="84"/>
      <c r="V23" s="63" t="s">
        <v>27</v>
      </c>
      <c r="W23" s="84"/>
      <c r="X23" s="84"/>
      <c r="Y23" s="64" t="s">
        <v>29</v>
      </c>
      <c r="Z23" s="84"/>
      <c r="AA23" s="84"/>
      <c r="AB23" s="84"/>
      <c r="AC23" s="63" t="s">
        <v>27</v>
      </c>
      <c r="AD23" s="84"/>
      <c r="AE23" s="84"/>
      <c r="AF23" s="65" t="s">
        <v>29</v>
      </c>
      <c r="AH23" s="3"/>
      <c r="AI23" s="3"/>
      <c r="AJ23" s="3"/>
      <c r="AK23" s="3"/>
    </row>
    <row r="24" spans="1:37" ht="13.15" customHeight="1">
      <c r="A24" s="41"/>
      <c r="B24" s="92"/>
      <c r="C24" s="99"/>
      <c r="D24" s="100"/>
      <c r="E24" s="100"/>
      <c r="F24" s="100"/>
      <c r="G24" s="100"/>
      <c r="H24" s="100"/>
      <c r="I24" s="101"/>
      <c r="J24" s="104"/>
      <c r="K24" s="100"/>
      <c r="L24" s="100"/>
      <c r="M24" s="100"/>
      <c r="N24" s="100"/>
      <c r="O24" s="100"/>
      <c r="P24" s="100"/>
      <c r="Q24" s="109"/>
      <c r="R24" s="110"/>
      <c r="S24" s="112" t="str">
        <f>IF(OR(S23="",W23=""),"",DATE(S23,W23,IFERROR(VLOOKUP(S23&amp;W23,式実施日!$A$2:$B$100,2,FALSE),1)))</f>
        <v/>
      </c>
      <c r="T24" s="113"/>
      <c r="U24" s="113"/>
      <c r="V24" s="113"/>
      <c r="W24" s="113"/>
      <c r="X24" s="113"/>
      <c r="Y24" s="114"/>
      <c r="Z24" s="85" t="str">
        <f>IF(OR(Z23="",AD23=""),"",DATE(Z23,AD23,IF($N$4="■",DAY(DATE(Z23,AD23+1,1)-1),IFERROR(VLOOKUP(Z23&amp;AD23,式実施日!$F$2:$G$100,2,FALSE),DAY(DATE(Z23,AD23+1,1)-1)))))</f>
        <v/>
      </c>
      <c r="AA24" s="85"/>
      <c r="AB24" s="85"/>
      <c r="AC24" s="85"/>
      <c r="AD24" s="85"/>
      <c r="AE24" s="85"/>
      <c r="AF24" s="86"/>
      <c r="AG24" s="3"/>
      <c r="AH24" s="3"/>
      <c r="AI24" s="3"/>
      <c r="AJ24" s="3"/>
      <c r="AK24" s="3"/>
    </row>
    <row r="25" spans="1:37" ht="12" customHeight="1">
      <c r="A25" s="41"/>
      <c r="B25" s="126" t="s">
        <v>60</v>
      </c>
      <c r="C25" s="93"/>
      <c r="D25" s="94"/>
      <c r="E25" s="94"/>
      <c r="F25" s="94"/>
      <c r="G25" s="94"/>
      <c r="H25" s="94"/>
      <c r="I25" s="95"/>
      <c r="J25" s="137"/>
      <c r="K25" s="138"/>
      <c r="L25" s="138"/>
      <c r="M25" s="138"/>
      <c r="N25" s="138"/>
      <c r="O25" s="138"/>
      <c r="P25" s="138"/>
      <c r="Q25" s="138"/>
      <c r="R25" s="139"/>
      <c r="S25" s="87" t="s">
        <v>94</v>
      </c>
      <c r="T25" s="88"/>
      <c r="U25" s="88"/>
      <c r="V25" s="88"/>
      <c r="W25" s="88"/>
      <c r="X25" s="88"/>
      <c r="Y25" s="89"/>
      <c r="Z25" s="82" t="s">
        <v>94</v>
      </c>
      <c r="AA25" s="82"/>
      <c r="AB25" s="82"/>
      <c r="AC25" s="82"/>
      <c r="AD25" s="82"/>
      <c r="AE25" s="82"/>
      <c r="AF25" s="83"/>
      <c r="AG25" s="3"/>
      <c r="AH25" s="3"/>
      <c r="AI25" s="3"/>
      <c r="AJ25" s="3"/>
      <c r="AK25" s="3"/>
    </row>
    <row r="26" spans="1:37" ht="13.15" customHeight="1">
      <c r="A26" s="41"/>
      <c r="B26" s="127"/>
      <c r="C26" s="96"/>
      <c r="D26" s="97"/>
      <c r="E26" s="97"/>
      <c r="F26" s="97"/>
      <c r="G26" s="97"/>
      <c r="H26" s="97"/>
      <c r="I26" s="98"/>
      <c r="J26" s="140"/>
      <c r="K26" s="141"/>
      <c r="L26" s="141"/>
      <c r="M26" s="141"/>
      <c r="N26" s="141"/>
      <c r="O26" s="141"/>
      <c r="P26" s="141"/>
      <c r="Q26" s="141"/>
      <c r="R26" s="142"/>
      <c r="S26" s="111"/>
      <c r="T26" s="84"/>
      <c r="U26" s="84"/>
      <c r="V26" s="63" t="s">
        <v>27</v>
      </c>
      <c r="W26" s="84"/>
      <c r="X26" s="84"/>
      <c r="Y26" s="64" t="s">
        <v>29</v>
      </c>
      <c r="Z26" s="84"/>
      <c r="AA26" s="84"/>
      <c r="AB26" s="84"/>
      <c r="AC26" s="63" t="s">
        <v>27</v>
      </c>
      <c r="AD26" s="84"/>
      <c r="AE26" s="84"/>
      <c r="AF26" s="65" t="s">
        <v>29</v>
      </c>
      <c r="AG26" s="3"/>
      <c r="AH26" s="3"/>
      <c r="AI26" s="3"/>
      <c r="AJ26" s="3"/>
      <c r="AK26" s="3"/>
    </row>
    <row r="27" spans="1:37" ht="13.15" customHeight="1">
      <c r="A27" s="41"/>
      <c r="B27" s="268"/>
      <c r="C27" s="134"/>
      <c r="D27" s="135"/>
      <c r="E27" s="135"/>
      <c r="F27" s="135"/>
      <c r="G27" s="135"/>
      <c r="H27" s="135"/>
      <c r="I27" s="136"/>
      <c r="J27" s="143"/>
      <c r="K27" s="144"/>
      <c r="L27" s="144"/>
      <c r="M27" s="144"/>
      <c r="N27" s="144"/>
      <c r="O27" s="144"/>
      <c r="P27" s="144"/>
      <c r="Q27" s="144"/>
      <c r="R27" s="145"/>
      <c r="S27" s="146" t="str">
        <f>IF(OR(S26="",W26=""),"",DATE(S26,W26,IFERROR(VLOOKUP(S26&amp;W26,式実施日!$A$2:$B$100,2,FALSE),1)))</f>
        <v/>
      </c>
      <c r="T27" s="147"/>
      <c r="U27" s="147"/>
      <c r="V27" s="147"/>
      <c r="W27" s="147"/>
      <c r="X27" s="147"/>
      <c r="Y27" s="148"/>
      <c r="Z27" s="146" t="str">
        <f>IF(OR(Z26="",AD26=""),"",DATE(Z26,AD26,IF($N$4="■",DAY(DATE(Z26,AD26+1,1)-1),IFERROR(VLOOKUP(Z26&amp;AD26,式実施日!$F$2:$G$100,2,FALSE),DAY(DATE(Z26,AD26+1,1)-1)))))</f>
        <v/>
      </c>
      <c r="AA27" s="147"/>
      <c r="AB27" s="147"/>
      <c r="AC27" s="147"/>
      <c r="AD27" s="147"/>
      <c r="AE27" s="147"/>
      <c r="AF27" s="149"/>
      <c r="AG27" s="3"/>
      <c r="AH27" s="3"/>
      <c r="AI27" s="3"/>
      <c r="AJ27" s="3"/>
      <c r="AK27" s="3"/>
    </row>
    <row r="28" spans="1:37" ht="16.149999999999999" customHeight="1">
      <c r="A28" s="41"/>
      <c r="B28" s="1" t="s">
        <v>13</v>
      </c>
    </row>
    <row r="29" spans="1:37" ht="26.15" customHeight="1" thickBot="1">
      <c r="A29" s="41"/>
      <c r="B29" s="9" t="s">
        <v>15</v>
      </c>
      <c r="C29" s="152" t="s">
        <v>19</v>
      </c>
      <c r="D29" s="153"/>
      <c r="E29" s="153"/>
      <c r="F29" s="153"/>
      <c r="G29" s="153"/>
      <c r="H29" s="153"/>
      <c r="I29" s="153"/>
      <c r="J29" s="116" t="s">
        <v>14</v>
      </c>
      <c r="K29" s="116"/>
      <c r="L29" s="116"/>
      <c r="M29" s="116"/>
      <c r="N29" s="116"/>
      <c r="O29" s="116"/>
      <c r="P29" s="116"/>
      <c r="Q29" s="116"/>
      <c r="R29" s="193" t="s">
        <v>19</v>
      </c>
      <c r="S29" s="194"/>
      <c r="T29" s="194"/>
      <c r="U29" s="194"/>
      <c r="V29" s="194"/>
      <c r="W29" s="194"/>
      <c r="X29" s="194"/>
      <c r="Y29" s="194" t="s">
        <v>14</v>
      </c>
      <c r="Z29" s="194"/>
      <c r="AA29" s="194"/>
      <c r="AB29" s="194"/>
      <c r="AC29" s="194"/>
      <c r="AD29" s="194"/>
      <c r="AE29" s="194"/>
      <c r="AF29" s="195"/>
      <c r="AG29" s="1"/>
    </row>
    <row r="30" spans="1:37" ht="20.149999999999999" customHeight="1" thickTop="1">
      <c r="A30" s="41"/>
      <c r="B30" s="118" t="s">
        <v>10</v>
      </c>
      <c r="C30" s="301" t="s">
        <v>2</v>
      </c>
      <c r="D30" s="203"/>
      <c r="E30" s="203"/>
      <c r="F30" s="203"/>
      <c r="G30" s="203"/>
      <c r="H30" s="203"/>
      <c r="I30" s="204"/>
      <c r="J30" s="199" t="s">
        <v>31</v>
      </c>
      <c r="K30" s="200"/>
      <c r="L30" s="299"/>
      <c r="M30" s="201" t="s">
        <v>30</v>
      </c>
      <c r="N30" s="199" t="s">
        <v>33</v>
      </c>
      <c r="O30" s="200"/>
      <c r="P30" s="300"/>
      <c r="Q30" s="205" t="s">
        <v>30</v>
      </c>
      <c r="R30" s="202" t="s">
        <v>1</v>
      </c>
      <c r="S30" s="203"/>
      <c r="T30" s="203"/>
      <c r="U30" s="203"/>
      <c r="V30" s="203"/>
      <c r="W30" s="203"/>
      <c r="X30" s="204"/>
      <c r="Y30" s="210" t="s">
        <v>31</v>
      </c>
      <c r="Z30" s="211"/>
      <c r="AA30" s="214"/>
      <c r="AB30" s="212" t="s">
        <v>30</v>
      </c>
      <c r="AC30" s="199" t="s">
        <v>32</v>
      </c>
      <c r="AD30" s="200"/>
      <c r="AE30" s="300"/>
      <c r="AF30" s="205" t="s">
        <v>30</v>
      </c>
    </row>
    <row r="31" spans="1:37" ht="12" customHeight="1">
      <c r="A31" s="41"/>
      <c r="B31" s="119"/>
      <c r="C31" s="282"/>
      <c r="D31" s="172"/>
      <c r="E31" s="172"/>
      <c r="F31" s="172"/>
      <c r="G31" s="172"/>
      <c r="H31" s="172"/>
      <c r="I31" s="173"/>
      <c r="J31" s="197"/>
      <c r="K31" s="198"/>
      <c r="L31" s="121"/>
      <c r="M31" s="122"/>
      <c r="N31" s="197"/>
      <c r="O31" s="198"/>
      <c r="P31" s="117"/>
      <c r="Q31" s="206"/>
      <c r="R31" s="196"/>
      <c r="S31" s="172"/>
      <c r="T31" s="172"/>
      <c r="U31" s="172"/>
      <c r="V31" s="172"/>
      <c r="W31" s="172"/>
      <c r="X31" s="173"/>
      <c r="Y31" s="208"/>
      <c r="Z31" s="209"/>
      <c r="AA31" s="215"/>
      <c r="AB31" s="213"/>
      <c r="AC31" s="197"/>
      <c r="AD31" s="198"/>
      <c r="AE31" s="117"/>
      <c r="AF31" s="206"/>
    </row>
    <row r="32" spans="1:37" ht="20.149999999999999" customHeight="1">
      <c r="A32" s="41"/>
      <c r="B32" s="120" t="s">
        <v>59</v>
      </c>
      <c r="C32" s="282" t="s">
        <v>2</v>
      </c>
      <c r="D32" s="172"/>
      <c r="E32" s="172"/>
      <c r="F32" s="172"/>
      <c r="G32" s="172"/>
      <c r="H32" s="172"/>
      <c r="I32" s="173"/>
      <c r="J32" s="197" t="s">
        <v>31</v>
      </c>
      <c r="K32" s="198"/>
      <c r="L32" s="121"/>
      <c r="M32" s="122" t="s">
        <v>30</v>
      </c>
      <c r="N32" s="197" t="s">
        <v>33</v>
      </c>
      <c r="O32" s="198"/>
      <c r="P32" s="117"/>
      <c r="Q32" s="206" t="s">
        <v>30</v>
      </c>
      <c r="R32" s="196" t="s">
        <v>55</v>
      </c>
      <c r="S32" s="172"/>
      <c r="T32" s="172"/>
      <c r="U32" s="172"/>
      <c r="V32" s="172"/>
      <c r="W32" s="172"/>
      <c r="X32" s="173"/>
      <c r="Y32" s="207" t="s">
        <v>31</v>
      </c>
      <c r="Z32" s="191"/>
      <c r="AA32" s="216"/>
      <c r="AB32" s="192" t="s">
        <v>30</v>
      </c>
      <c r="AC32" s="197" t="s">
        <v>32</v>
      </c>
      <c r="AD32" s="198"/>
      <c r="AE32" s="117"/>
      <c r="AF32" s="206" t="s">
        <v>30</v>
      </c>
    </row>
    <row r="33" spans="1:33" ht="12" customHeight="1">
      <c r="A33" s="41"/>
      <c r="B33" s="119"/>
      <c r="C33" s="282"/>
      <c r="D33" s="172"/>
      <c r="E33" s="172"/>
      <c r="F33" s="172"/>
      <c r="G33" s="172"/>
      <c r="H33" s="172"/>
      <c r="I33" s="173"/>
      <c r="J33" s="197"/>
      <c r="K33" s="198"/>
      <c r="L33" s="121"/>
      <c r="M33" s="122"/>
      <c r="N33" s="197"/>
      <c r="O33" s="198"/>
      <c r="P33" s="117"/>
      <c r="Q33" s="206"/>
      <c r="R33" s="196"/>
      <c r="S33" s="172"/>
      <c r="T33" s="172"/>
      <c r="U33" s="172"/>
      <c r="V33" s="172"/>
      <c r="W33" s="172"/>
      <c r="X33" s="173"/>
      <c r="Y33" s="208"/>
      <c r="Z33" s="209"/>
      <c r="AA33" s="215"/>
      <c r="AB33" s="213"/>
      <c r="AC33" s="197"/>
      <c r="AD33" s="198"/>
      <c r="AE33" s="117"/>
      <c r="AF33" s="206"/>
    </row>
    <row r="34" spans="1:33" ht="20.149999999999999" customHeight="1">
      <c r="A34" s="41"/>
      <c r="B34" s="248" t="s">
        <v>20</v>
      </c>
      <c r="C34" s="282" t="s">
        <v>2</v>
      </c>
      <c r="D34" s="172"/>
      <c r="E34" s="172"/>
      <c r="F34" s="172"/>
      <c r="G34" s="172"/>
      <c r="H34" s="172"/>
      <c r="I34" s="173"/>
      <c r="J34" s="197" t="s">
        <v>31</v>
      </c>
      <c r="K34" s="198"/>
      <c r="L34" s="121"/>
      <c r="M34" s="122" t="s">
        <v>30</v>
      </c>
      <c r="N34" s="197" t="s">
        <v>33</v>
      </c>
      <c r="O34" s="198"/>
      <c r="P34" s="117"/>
      <c r="Q34" s="206" t="s">
        <v>30</v>
      </c>
      <c r="R34" s="196" t="s">
        <v>55</v>
      </c>
      <c r="S34" s="172"/>
      <c r="T34" s="172"/>
      <c r="U34" s="172"/>
      <c r="V34" s="172"/>
      <c r="W34" s="172"/>
      <c r="X34" s="173"/>
      <c r="Y34" s="207" t="s">
        <v>31</v>
      </c>
      <c r="Z34" s="191"/>
      <c r="AA34" s="216"/>
      <c r="AB34" s="192" t="s">
        <v>30</v>
      </c>
      <c r="AC34" s="197" t="s">
        <v>32</v>
      </c>
      <c r="AD34" s="198"/>
      <c r="AE34" s="117"/>
      <c r="AF34" s="206" t="s">
        <v>30</v>
      </c>
    </row>
    <row r="35" spans="1:33" ht="12" customHeight="1">
      <c r="A35" s="41"/>
      <c r="B35" s="119"/>
      <c r="C35" s="282"/>
      <c r="D35" s="172"/>
      <c r="E35" s="172"/>
      <c r="F35" s="172"/>
      <c r="G35" s="172"/>
      <c r="H35" s="172"/>
      <c r="I35" s="173"/>
      <c r="J35" s="197"/>
      <c r="K35" s="198"/>
      <c r="L35" s="121"/>
      <c r="M35" s="122"/>
      <c r="N35" s="197"/>
      <c r="O35" s="198"/>
      <c r="P35" s="117"/>
      <c r="Q35" s="206"/>
      <c r="R35" s="196"/>
      <c r="S35" s="172"/>
      <c r="T35" s="172"/>
      <c r="U35" s="172"/>
      <c r="V35" s="172"/>
      <c r="W35" s="172"/>
      <c r="X35" s="173"/>
      <c r="Y35" s="208"/>
      <c r="Z35" s="209"/>
      <c r="AA35" s="215"/>
      <c r="AB35" s="213"/>
      <c r="AC35" s="197"/>
      <c r="AD35" s="198"/>
      <c r="AE35" s="117"/>
      <c r="AF35" s="206"/>
    </row>
    <row r="36" spans="1:33" ht="26.15" customHeight="1">
      <c r="A36" s="67" t="str" cm="1">
        <f t="array" ref="A36">IFERROR(_xlfn.IFS(AND(J36="",AND(R36="□",V36="□",Z36="□",AD36="□")),"-",AND(J36&lt;&gt;"",OR(R36="■",V36="■",Z36="■",AD36="■")),"-",AND(R36="□",V36="□",Z36="□",AD36="□"),"免許種類を必ず選択してください",J36="","必要部数を必ず記入してください"),"-")</f>
        <v>-</v>
      </c>
      <c r="B36" s="120" t="s">
        <v>61</v>
      </c>
      <c r="C36" s="296" t="s">
        <v>62</v>
      </c>
      <c r="D36" s="230"/>
      <c r="E36" s="230"/>
      <c r="F36" s="230"/>
      <c r="G36" s="230"/>
      <c r="H36" s="230"/>
      <c r="I36" s="231"/>
      <c r="J36" s="297"/>
      <c r="K36" s="298"/>
      <c r="L36" s="298"/>
      <c r="M36" s="7" t="s">
        <v>30</v>
      </c>
      <c r="N36" s="229" t="s">
        <v>5</v>
      </c>
      <c r="O36" s="230"/>
      <c r="P36" s="230"/>
      <c r="Q36" s="231"/>
      <c r="R36" s="44" t="s">
        <v>75</v>
      </c>
      <c r="S36" s="45" t="s">
        <v>43</v>
      </c>
      <c r="T36" s="10"/>
      <c r="U36" s="10"/>
      <c r="V36" s="48" t="s">
        <v>75</v>
      </c>
      <c r="W36" s="10" t="s">
        <v>89</v>
      </c>
      <c r="X36" s="10"/>
      <c r="Y36" s="10"/>
      <c r="Z36" s="48" t="s">
        <v>75</v>
      </c>
      <c r="AA36" s="10" t="s">
        <v>45</v>
      </c>
      <c r="AB36" s="10"/>
      <c r="AC36" s="10"/>
      <c r="AD36" s="48" t="s">
        <v>75</v>
      </c>
      <c r="AE36" s="10" t="s">
        <v>44</v>
      </c>
      <c r="AF36" s="11"/>
    </row>
    <row r="37" spans="1:33" ht="26.15" customHeight="1">
      <c r="A37" s="67" t="str" cm="1">
        <f t="array" ref="A37">IFERROR(_xlfn.IFS(AND(Z37="■",AE37=""),"第○級を記入してください",AND(J37="",AND(R37="□",V37="□",Z37="□")),"-",AND(J37&lt;&gt;"",OR(R37="■",V37="■",Z37="■")),"-",AND(R37="□",V37="□",Z37="□"),"免許種類を必ず選択してください",J37="","必要部数を必ず記入してください",AND(Z37="■",AE37=""),"第○級を記入してください"),"-")</f>
        <v>-</v>
      </c>
      <c r="B37" s="286"/>
      <c r="C37" s="226" t="s">
        <v>4</v>
      </c>
      <c r="D37" s="227"/>
      <c r="E37" s="227"/>
      <c r="F37" s="227"/>
      <c r="G37" s="227"/>
      <c r="H37" s="227"/>
      <c r="I37" s="228"/>
      <c r="J37" s="224"/>
      <c r="K37" s="225"/>
      <c r="L37" s="225"/>
      <c r="M37" s="8" t="s">
        <v>30</v>
      </c>
      <c r="N37" s="281" t="s">
        <v>6</v>
      </c>
      <c r="O37" s="227"/>
      <c r="P37" s="227"/>
      <c r="Q37" s="228"/>
      <c r="R37" s="46" t="s">
        <v>75</v>
      </c>
      <c r="S37" s="47" t="s">
        <v>63</v>
      </c>
      <c r="T37" s="12"/>
      <c r="U37" s="12"/>
      <c r="V37" s="43" t="s">
        <v>75</v>
      </c>
      <c r="W37" s="12" t="s">
        <v>100</v>
      </c>
      <c r="Y37" s="12"/>
      <c r="Z37" s="50" t="s">
        <v>75</v>
      </c>
      <c r="AA37" s="12" t="s">
        <v>101</v>
      </c>
      <c r="AB37" s="12"/>
      <c r="AC37" s="12"/>
      <c r="AD37" s="12" t="s">
        <v>64</v>
      </c>
      <c r="AE37" s="49"/>
      <c r="AF37" s="69" t="s">
        <v>65</v>
      </c>
    </row>
    <row r="38" spans="1:33" ht="26.15" customHeight="1">
      <c r="A38" s="123" t="str" cm="1">
        <f t="array" ref="A38">IFERROR(_xlfn.IFS(AND(AND(D38="□",M38="□",X38="□",M39="□",D39="□"),AD38=""),"-",AND(OR(D38="■",M38="■",X38="■",M39="■",D39="■"),AD38&lt;&gt;""),"-",AND(D38="□",M38="□",X38="□",M39="□",D39="□"),"免許種類を必ず選択してください",AD38="","必要部数を必ず記入してください"),"-")</f>
        <v>-</v>
      </c>
      <c r="B38" s="286"/>
      <c r="C38" s="13"/>
      <c r="D38" s="51" t="s">
        <v>75</v>
      </c>
      <c r="E38" s="14" t="s">
        <v>39</v>
      </c>
      <c r="F38" s="14"/>
      <c r="G38" s="14"/>
      <c r="H38" s="14"/>
      <c r="I38" s="14"/>
      <c r="J38" s="14"/>
      <c r="K38" s="14"/>
      <c r="L38" s="14"/>
      <c r="M38" s="51" t="s">
        <v>75</v>
      </c>
      <c r="N38" s="14" t="s">
        <v>40</v>
      </c>
      <c r="O38" s="14"/>
      <c r="P38" s="14"/>
      <c r="Q38" s="14"/>
      <c r="R38" s="14"/>
      <c r="S38" s="14"/>
      <c r="T38" s="14"/>
      <c r="U38" s="14"/>
      <c r="V38" s="14"/>
      <c r="W38" s="14"/>
      <c r="X38" s="51" t="s">
        <v>75</v>
      </c>
      <c r="Y38" s="14" t="s">
        <v>41</v>
      </c>
      <c r="Z38" s="14"/>
      <c r="AA38" s="14"/>
      <c r="AB38" s="14"/>
      <c r="AC38" s="15"/>
      <c r="AD38" s="295"/>
      <c r="AE38" s="295"/>
      <c r="AF38" s="222" t="s">
        <v>30</v>
      </c>
    </row>
    <row r="39" spans="1:33" ht="26.15" customHeight="1">
      <c r="A39" s="124"/>
      <c r="B39" s="286"/>
      <c r="C39" s="16"/>
      <c r="D39" s="52" t="s">
        <v>75</v>
      </c>
      <c r="E39" s="17" t="s">
        <v>42</v>
      </c>
      <c r="F39" s="17"/>
      <c r="G39" s="17"/>
      <c r="H39" s="17"/>
      <c r="I39" s="17"/>
      <c r="J39" s="17"/>
      <c r="K39" s="17"/>
      <c r="L39" s="17"/>
      <c r="M39" s="52" t="s">
        <v>75</v>
      </c>
      <c r="N39" s="17" t="s">
        <v>35</v>
      </c>
      <c r="O39" s="17"/>
      <c r="P39" s="17"/>
      <c r="Q39" s="245"/>
      <c r="R39" s="245"/>
      <c r="S39" s="245"/>
      <c r="T39" s="245"/>
      <c r="U39" s="245"/>
      <c r="V39" s="245"/>
      <c r="W39" s="245"/>
      <c r="X39" s="245"/>
      <c r="Y39" s="245"/>
      <c r="Z39" s="245"/>
      <c r="AA39" s="245"/>
      <c r="AB39" s="245"/>
      <c r="AC39" s="18" t="s">
        <v>37</v>
      </c>
      <c r="AD39" s="215"/>
      <c r="AE39" s="215"/>
      <c r="AF39" s="223"/>
    </row>
    <row r="40" spans="1:33" ht="26.15" customHeight="1">
      <c r="A40" s="68" t="str" cm="1">
        <f t="array" ref="A40">IFERROR(_xlfn.IFS(AND(AND(M40="□",D40="□"),AD40=""),"-",AND(OR(M40="■",D40="■"),AD40&lt;&gt;""),"-",AND(M40="□",D40="□"),"免許種類を必ず選択してください",AD40="","必要部数を必ず記入してください"),"-")</f>
        <v>-</v>
      </c>
      <c r="B40" s="248" t="s">
        <v>7</v>
      </c>
      <c r="C40" s="19"/>
      <c r="D40" s="48" t="s">
        <v>75</v>
      </c>
      <c r="E40" s="10" t="s">
        <v>34</v>
      </c>
      <c r="F40" s="10"/>
      <c r="G40" s="10"/>
      <c r="H40" s="10"/>
      <c r="I40" s="10"/>
      <c r="J40" s="10"/>
      <c r="K40" s="10"/>
      <c r="L40" s="10"/>
      <c r="M40" s="48" t="s">
        <v>75</v>
      </c>
      <c r="N40" s="10" t="s">
        <v>35</v>
      </c>
      <c r="O40" s="10"/>
      <c r="P40" s="10"/>
      <c r="Q40" s="239"/>
      <c r="R40" s="239"/>
      <c r="S40" s="239"/>
      <c r="T40" s="239"/>
      <c r="U40" s="239"/>
      <c r="V40" s="239"/>
      <c r="W40" s="239"/>
      <c r="X40" s="239"/>
      <c r="Y40" s="239"/>
      <c r="Z40" s="239"/>
      <c r="AA40" s="239"/>
      <c r="AB40" s="239"/>
      <c r="AC40" s="20" t="s">
        <v>37</v>
      </c>
      <c r="AD40" s="294"/>
      <c r="AE40" s="294"/>
      <c r="AF40" s="21" t="s">
        <v>30</v>
      </c>
    </row>
    <row r="41" spans="1:33" ht="26.15" customHeight="1">
      <c r="A41" s="41"/>
      <c r="B41" s="119"/>
      <c r="C41" s="241" t="s">
        <v>38</v>
      </c>
      <c r="D41" s="242"/>
      <c r="E41" s="242"/>
      <c r="F41" s="242"/>
      <c r="G41" s="242"/>
      <c r="H41" s="242"/>
      <c r="I41" s="243"/>
      <c r="J41" s="244"/>
      <c r="K41" s="245"/>
      <c r="L41" s="245"/>
      <c r="M41" s="245"/>
      <c r="N41" s="245"/>
      <c r="O41" s="245"/>
      <c r="P41" s="245"/>
      <c r="Q41" s="245"/>
      <c r="R41" s="245"/>
      <c r="S41" s="245"/>
      <c r="T41" s="245"/>
      <c r="U41" s="245"/>
      <c r="V41" s="245"/>
      <c r="W41" s="245"/>
      <c r="X41" s="245"/>
      <c r="Y41" s="245"/>
      <c r="Z41" s="245"/>
      <c r="AA41" s="245"/>
      <c r="AB41" s="245"/>
      <c r="AC41" s="245"/>
      <c r="AD41" s="245"/>
      <c r="AE41" s="245"/>
      <c r="AF41" s="246"/>
      <c r="AG41" s="1"/>
    </row>
    <row r="42" spans="1:33" ht="7.5" customHeight="1">
      <c r="A42" s="41"/>
    </row>
    <row r="43" spans="1:33" ht="26.15" customHeight="1">
      <c r="A43" s="67" t="str" cm="1">
        <f t="array" ref="A43">IFERROR(_xlfn.IFS(C7="","-",C43="","提出先を必ず記入してください"),"-")</f>
        <v>-</v>
      </c>
      <c r="B43" s="22" t="s">
        <v>11</v>
      </c>
      <c r="C43" s="238"/>
      <c r="D43" s="239"/>
      <c r="E43" s="239"/>
      <c r="F43" s="239"/>
      <c r="G43" s="239"/>
      <c r="H43" s="239"/>
      <c r="I43" s="239"/>
      <c r="J43" s="239"/>
      <c r="K43" s="239"/>
      <c r="L43" s="239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  <c r="AA43" s="239"/>
      <c r="AB43" s="239"/>
      <c r="AC43" s="239"/>
      <c r="AD43" s="239"/>
      <c r="AE43" s="239"/>
      <c r="AF43" s="240"/>
    </row>
    <row r="44" spans="1:33" ht="20.149999999999999" customHeight="1">
      <c r="B44" s="90" t="s">
        <v>12</v>
      </c>
      <c r="C44" s="23"/>
      <c r="D44" s="51" t="s">
        <v>75</v>
      </c>
      <c r="E44" s="14" t="s">
        <v>66</v>
      </c>
      <c r="F44" s="14"/>
      <c r="G44" s="14"/>
      <c r="H44" s="51" t="s">
        <v>75</v>
      </c>
      <c r="I44" s="14" t="s">
        <v>46</v>
      </c>
      <c r="J44" s="14"/>
      <c r="K44" s="14"/>
      <c r="L44" s="51" t="s">
        <v>75</v>
      </c>
      <c r="M44" s="14" t="s">
        <v>47</v>
      </c>
      <c r="N44" s="14"/>
      <c r="O44" s="14"/>
      <c r="P44" s="14"/>
      <c r="Q44" s="14"/>
      <c r="R44" s="51" t="s">
        <v>75</v>
      </c>
      <c r="S44" s="14" t="s">
        <v>108</v>
      </c>
      <c r="T44" s="14"/>
      <c r="U44" s="14"/>
      <c r="V44" s="14"/>
      <c r="W44" s="14"/>
      <c r="AC44" s="51" t="s">
        <v>75</v>
      </c>
      <c r="AD44" s="78" t="s">
        <v>107</v>
      </c>
      <c r="AF44" s="24"/>
    </row>
    <row r="45" spans="1:33" ht="20.149999999999999" customHeight="1">
      <c r="B45" s="236"/>
      <c r="C45" s="25"/>
      <c r="D45" s="52" t="s">
        <v>75</v>
      </c>
      <c r="E45" s="17" t="s">
        <v>48</v>
      </c>
      <c r="F45" s="17"/>
      <c r="G45" s="17"/>
      <c r="H45" s="17"/>
      <c r="I45" s="17"/>
      <c r="J45" s="17"/>
      <c r="K45" s="17"/>
      <c r="L45" s="52" t="s">
        <v>75</v>
      </c>
      <c r="M45" s="17" t="s">
        <v>35</v>
      </c>
      <c r="N45" s="17"/>
      <c r="O45" s="17"/>
      <c r="P45" s="293"/>
      <c r="Q45" s="293"/>
      <c r="R45" s="293"/>
      <c r="S45" s="293"/>
      <c r="T45" s="293"/>
      <c r="U45" s="293"/>
      <c r="V45" s="293"/>
      <c r="W45" s="293"/>
      <c r="X45" s="293"/>
      <c r="Y45" s="293"/>
      <c r="Z45" s="293"/>
      <c r="AA45" s="293"/>
      <c r="AB45" s="293"/>
      <c r="AC45" s="293"/>
      <c r="AD45" s="293"/>
      <c r="AE45" s="293"/>
      <c r="AF45" s="26" t="s">
        <v>36</v>
      </c>
    </row>
    <row r="46" spans="1:33" ht="8" customHeight="1"/>
    <row r="47" spans="1:33" ht="16.149999999999999" customHeight="1">
      <c r="B47" s="115" t="s">
        <v>132</v>
      </c>
      <c r="C47" s="115"/>
      <c r="D47" s="115"/>
      <c r="E47" s="115"/>
      <c r="F47" s="115"/>
      <c r="G47" s="115"/>
      <c r="H47" s="115"/>
      <c r="I47" s="115"/>
      <c r="J47" s="115"/>
      <c r="K47" s="115"/>
      <c r="L47" s="115"/>
      <c r="M47" s="115"/>
      <c r="N47" s="115"/>
      <c r="O47" s="115"/>
      <c r="P47" s="115"/>
      <c r="Q47" s="115"/>
      <c r="R47" s="115"/>
      <c r="S47" s="115"/>
      <c r="T47" s="115"/>
      <c r="U47" s="115"/>
      <c r="V47" s="115"/>
      <c r="W47" s="115"/>
      <c r="X47" s="115"/>
      <c r="Y47" s="115"/>
      <c r="Z47" s="115"/>
      <c r="AA47" s="115"/>
      <c r="AB47" s="115"/>
      <c r="AC47" s="115"/>
      <c r="AD47" s="115"/>
      <c r="AE47" s="115"/>
    </row>
    <row r="48" spans="1:33" ht="16.149999999999999" customHeight="1">
      <c r="B48" s="115" t="s">
        <v>127</v>
      </c>
      <c r="C48" s="115"/>
      <c r="D48" s="115"/>
      <c r="E48" s="115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115"/>
      <c r="R48" s="115"/>
      <c r="S48" s="115"/>
      <c r="T48" s="115"/>
      <c r="U48" s="115"/>
      <c r="V48" s="115"/>
      <c r="W48" s="115"/>
      <c r="X48" s="115"/>
      <c r="Y48" s="115"/>
      <c r="Z48" s="115"/>
      <c r="AA48" s="115"/>
      <c r="AB48" s="115"/>
      <c r="AC48" s="115"/>
      <c r="AD48" s="115"/>
      <c r="AE48" s="115"/>
    </row>
    <row r="49" spans="2:48" ht="16.149999999999999" customHeight="1">
      <c r="B49" s="115" t="s">
        <v>128</v>
      </c>
      <c r="C49" s="115"/>
      <c r="D49" s="115"/>
      <c r="E49" s="115"/>
      <c r="F49" s="115"/>
      <c r="G49" s="115"/>
      <c r="H49" s="115"/>
      <c r="I49" s="115"/>
      <c r="J49" s="115"/>
      <c r="K49" s="115"/>
      <c r="L49" s="115"/>
      <c r="M49" s="115"/>
      <c r="N49" s="115"/>
      <c r="O49" s="115"/>
      <c r="P49" s="115"/>
      <c r="Q49" s="115"/>
      <c r="R49" s="115"/>
      <c r="S49" s="115"/>
      <c r="T49" s="115"/>
      <c r="U49" s="115"/>
      <c r="V49" s="115"/>
      <c r="W49" s="115"/>
      <c r="X49" s="115"/>
      <c r="Y49" s="115"/>
      <c r="Z49" s="115"/>
      <c r="AA49" s="115"/>
      <c r="AB49" s="115"/>
      <c r="AC49" s="115"/>
      <c r="AD49" s="115"/>
      <c r="AE49" s="115"/>
    </row>
    <row r="50" spans="2:48" ht="16.149999999999999" customHeight="1">
      <c r="B50" s="115" t="s">
        <v>129</v>
      </c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115"/>
      <c r="R50" s="115"/>
      <c r="S50" s="115"/>
      <c r="T50" s="115"/>
      <c r="U50" s="115"/>
      <c r="V50" s="115"/>
      <c r="W50" s="115"/>
      <c r="X50" s="115"/>
      <c r="Y50" s="115"/>
      <c r="Z50" s="115"/>
      <c r="AA50" s="115"/>
      <c r="AB50" s="115"/>
      <c r="AC50" s="115"/>
      <c r="AD50" s="115"/>
      <c r="AE50" s="115"/>
    </row>
    <row r="51" spans="2:48" ht="10" customHeight="1">
      <c r="R51" s="74" t="s">
        <v>106</v>
      </c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6"/>
    </row>
    <row r="52" spans="2:48" ht="19" customHeight="1">
      <c r="Q52" s="3"/>
      <c r="R52" s="25" t="s">
        <v>67</v>
      </c>
      <c r="S52" s="17"/>
      <c r="T52" s="17"/>
      <c r="U52" s="221"/>
      <c r="V52" s="221"/>
      <c r="W52" s="221"/>
      <c r="X52" s="17" t="s">
        <v>28</v>
      </c>
      <c r="Y52" s="221"/>
      <c r="Z52" s="221"/>
      <c r="AA52" s="17" t="s">
        <v>29</v>
      </c>
      <c r="AB52" s="221"/>
      <c r="AC52" s="221"/>
      <c r="AD52" s="26" t="s">
        <v>50</v>
      </c>
    </row>
    <row r="53" spans="2:48" ht="25" customHeight="1"/>
    <row r="54" spans="2:48" ht="25" customHeight="1">
      <c r="B54" s="237" t="s">
        <v>88</v>
      </c>
      <c r="C54" s="237"/>
      <c r="D54" s="237"/>
      <c r="E54" s="237"/>
      <c r="F54" s="237"/>
      <c r="G54" s="237"/>
      <c r="H54" s="237"/>
      <c r="I54" s="237"/>
      <c r="J54" s="237"/>
      <c r="K54" s="237"/>
      <c r="L54" s="237"/>
      <c r="M54" s="237"/>
      <c r="N54" s="237"/>
      <c r="O54" s="237"/>
      <c r="P54" s="237"/>
      <c r="Q54" s="237"/>
      <c r="R54" s="237"/>
      <c r="S54" s="237"/>
      <c r="T54" s="237"/>
      <c r="U54" s="237"/>
      <c r="V54" s="237"/>
      <c r="W54" s="237"/>
      <c r="X54" s="237"/>
      <c r="Y54" s="237"/>
      <c r="Z54" s="237"/>
      <c r="AA54" s="237"/>
      <c r="AB54" s="237"/>
      <c r="AC54" s="237"/>
      <c r="AD54" s="237"/>
      <c r="AE54" s="237"/>
      <c r="AF54" s="237"/>
    </row>
    <row r="55" spans="2:48" ht="25" customHeight="1">
      <c r="B55" s="54"/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  <c r="AB55" s="54"/>
      <c r="AC55" s="54"/>
      <c r="AD55" s="54"/>
      <c r="AE55" s="54"/>
      <c r="AF55" s="54"/>
    </row>
    <row r="56" spans="2:48" ht="45" customHeight="1">
      <c r="B56" s="247" t="s">
        <v>96</v>
      </c>
      <c r="C56" s="247"/>
      <c r="D56" s="247"/>
      <c r="E56" s="247"/>
      <c r="F56" s="247"/>
      <c r="G56" s="247"/>
      <c r="H56" s="247"/>
      <c r="I56" s="247"/>
      <c r="J56" s="247"/>
      <c r="K56" s="247"/>
      <c r="L56" s="247"/>
      <c r="M56" s="247"/>
      <c r="N56" s="247"/>
      <c r="O56" s="247"/>
      <c r="P56" s="247"/>
      <c r="Q56" s="247"/>
      <c r="R56" s="247"/>
      <c r="S56" s="247"/>
      <c r="T56" s="247"/>
      <c r="U56" s="247"/>
      <c r="V56" s="247"/>
      <c r="W56" s="247"/>
      <c r="X56" s="247"/>
      <c r="Y56" s="247"/>
      <c r="Z56" s="247"/>
      <c r="AA56" s="247"/>
      <c r="AB56" s="247"/>
      <c r="AC56" s="247"/>
      <c r="AD56" s="247"/>
      <c r="AE56" s="247"/>
      <c r="AF56" s="247"/>
    </row>
    <row r="57" spans="2:48" ht="25" customHeight="1"/>
    <row r="58" spans="2:48" ht="25" customHeight="1" thickBot="1">
      <c r="AH58" s="154" t="s">
        <v>86</v>
      </c>
      <c r="AI58" s="154"/>
      <c r="AJ58" s="154"/>
      <c r="AK58" s="154"/>
      <c r="AL58" s="154"/>
      <c r="AM58" s="154" t="s">
        <v>87</v>
      </c>
      <c r="AN58" s="154"/>
      <c r="AO58" s="154"/>
      <c r="AP58" s="154"/>
      <c r="AQ58" s="154"/>
      <c r="AR58" s="154" t="s">
        <v>90</v>
      </c>
      <c r="AS58" s="154"/>
      <c r="AT58" s="154"/>
      <c r="AU58" s="154"/>
      <c r="AV58" s="154"/>
    </row>
    <row r="59" spans="2:48" ht="25" customHeight="1" thickTop="1">
      <c r="B59" s="154" t="s">
        <v>76</v>
      </c>
      <c r="C59" s="154"/>
      <c r="D59" s="154"/>
      <c r="E59" s="155"/>
      <c r="F59" s="217"/>
      <c r="G59" s="218"/>
      <c r="H59" s="218"/>
      <c r="I59" s="219"/>
      <c r="J59" s="77" t="str">
        <f>IF(F59="","←選択してください。",IF(AND(F64="エラー",F59="定型内"),"←定形外を選択してください",""))</f>
        <v>←選択してください。</v>
      </c>
      <c r="AH59" s="37">
        <v>1</v>
      </c>
      <c r="AI59" s="38" t="s">
        <v>71</v>
      </c>
      <c r="AJ59" s="38">
        <v>50</v>
      </c>
      <c r="AK59" s="38" t="s">
        <v>85</v>
      </c>
      <c r="AL59" s="39">
        <v>110</v>
      </c>
      <c r="AM59" s="37">
        <v>1</v>
      </c>
      <c r="AN59" s="38" t="s">
        <v>70</v>
      </c>
      <c r="AO59" s="38">
        <v>50</v>
      </c>
      <c r="AP59" s="38" t="s">
        <v>84</v>
      </c>
      <c r="AQ59" s="40">
        <v>140</v>
      </c>
      <c r="AR59" s="37">
        <v>1</v>
      </c>
      <c r="AS59" s="38" t="s">
        <v>70</v>
      </c>
      <c r="AT59" s="38">
        <v>250</v>
      </c>
      <c r="AU59" s="38" t="s">
        <v>84</v>
      </c>
      <c r="AV59" s="40">
        <v>300</v>
      </c>
    </row>
    <row r="60" spans="2:48" ht="25" customHeight="1">
      <c r="B60" s="154" t="s">
        <v>77</v>
      </c>
      <c r="C60" s="154"/>
      <c r="D60" s="154"/>
      <c r="E60" s="155"/>
      <c r="F60" s="279"/>
      <c r="G60" s="280"/>
      <c r="H60" s="280"/>
      <c r="I60" s="55" t="s">
        <v>78</v>
      </c>
      <c r="J60" s="77" t="str">
        <f>IF(F60="","←入力してください。","")</f>
        <v>←入力してください。</v>
      </c>
      <c r="AH60" s="37">
        <v>51</v>
      </c>
      <c r="AI60" s="38" t="s">
        <v>71</v>
      </c>
      <c r="AJ60" s="38"/>
      <c r="AK60" s="38" t="s">
        <v>84</v>
      </c>
      <c r="AL60" s="39" t="s">
        <v>74</v>
      </c>
      <c r="AM60" s="37">
        <v>51</v>
      </c>
      <c r="AN60" s="38" t="s">
        <v>70</v>
      </c>
      <c r="AO60" s="38">
        <v>100</v>
      </c>
      <c r="AP60" s="38" t="s">
        <v>84</v>
      </c>
      <c r="AQ60" s="40">
        <v>180</v>
      </c>
      <c r="AR60" s="37">
        <v>251</v>
      </c>
      <c r="AS60" s="38" t="s">
        <v>70</v>
      </c>
      <c r="AT60" s="38">
        <v>1000</v>
      </c>
      <c r="AU60" s="38" t="s">
        <v>84</v>
      </c>
      <c r="AV60" s="40">
        <v>400</v>
      </c>
    </row>
    <row r="61" spans="2:48" ht="25" customHeight="1" thickBot="1">
      <c r="B61" s="154" t="s">
        <v>91</v>
      </c>
      <c r="C61" s="154"/>
      <c r="D61" s="154"/>
      <c r="E61" s="155"/>
      <c r="F61" s="290" t="s">
        <v>116</v>
      </c>
      <c r="G61" s="291"/>
      <c r="H61" s="291"/>
      <c r="I61" s="292"/>
      <c r="J61" s="249" t="s">
        <v>117</v>
      </c>
      <c r="K61" s="249"/>
      <c r="L61" s="249"/>
      <c r="M61" s="249"/>
      <c r="N61" s="249"/>
      <c r="O61" s="249"/>
      <c r="P61" s="249"/>
      <c r="Q61" s="249"/>
      <c r="R61" s="249"/>
      <c r="S61" s="249"/>
      <c r="T61" s="249"/>
      <c r="U61" s="249"/>
      <c r="V61" s="249"/>
      <c r="W61" s="249"/>
      <c r="X61" s="249"/>
      <c r="Y61" s="249"/>
      <c r="Z61" s="249"/>
      <c r="AA61" s="249"/>
      <c r="AB61" s="249"/>
      <c r="AC61" s="249"/>
      <c r="AH61" s="37"/>
      <c r="AI61" s="38" t="s">
        <v>71</v>
      </c>
      <c r="AJ61" s="38"/>
      <c r="AK61" s="38" t="s">
        <v>84</v>
      </c>
      <c r="AL61" s="39" t="s">
        <v>115</v>
      </c>
      <c r="AM61" s="37">
        <v>101</v>
      </c>
      <c r="AN61" s="38" t="s">
        <v>70</v>
      </c>
      <c r="AO61" s="38">
        <v>150</v>
      </c>
      <c r="AP61" s="38" t="s">
        <v>84</v>
      </c>
      <c r="AQ61" s="40">
        <v>270</v>
      </c>
      <c r="AR61" s="37">
        <v>1001</v>
      </c>
      <c r="AS61" s="38" t="s">
        <v>70</v>
      </c>
      <c r="AT61" s="38"/>
      <c r="AU61" s="38" t="s">
        <v>84</v>
      </c>
      <c r="AV61" s="40" t="s">
        <v>115</v>
      </c>
    </row>
    <row r="62" spans="2:48" ht="25" customHeight="1" thickTop="1">
      <c r="B62" s="154" t="s">
        <v>79</v>
      </c>
      <c r="C62" s="154"/>
      <c r="D62" s="154"/>
      <c r="E62" s="154"/>
      <c r="F62" s="232">
        <f>SUM(L30:L35,P30:P35)*AO70+SUM(J36:L37,AD38)*AO71+SUM(AA30,AA32,AA34,AE30:AE35,AD40)*AO68+SUM(AA30,AA32,AA34,AE30:AE35)*IF(AC44="■",AO69,0)</f>
        <v>0</v>
      </c>
      <c r="G62" s="233"/>
      <c r="H62" s="233"/>
      <c r="I62" s="26" t="s">
        <v>78</v>
      </c>
      <c r="J62" s="249"/>
      <c r="K62" s="249"/>
      <c r="L62" s="249"/>
      <c r="M62" s="249"/>
      <c r="N62" s="249"/>
      <c r="O62" s="249"/>
      <c r="P62" s="249"/>
      <c r="Q62" s="249"/>
      <c r="R62" s="249"/>
      <c r="S62" s="249"/>
      <c r="T62" s="249"/>
      <c r="U62" s="249"/>
      <c r="V62" s="249"/>
      <c r="W62" s="249"/>
      <c r="X62" s="249"/>
      <c r="Y62" s="249"/>
      <c r="Z62" s="249"/>
      <c r="AA62" s="249"/>
      <c r="AB62" s="249"/>
      <c r="AC62" s="249"/>
      <c r="AH62" s="41"/>
      <c r="AI62" s="41"/>
      <c r="AJ62" s="41"/>
      <c r="AK62" s="41"/>
      <c r="AL62" s="41"/>
      <c r="AM62" s="37">
        <v>151</v>
      </c>
      <c r="AN62" s="38" t="s">
        <v>70</v>
      </c>
      <c r="AO62" s="38">
        <v>250</v>
      </c>
      <c r="AP62" s="38" t="s">
        <v>84</v>
      </c>
      <c r="AQ62" s="40">
        <v>320</v>
      </c>
    </row>
    <row r="63" spans="2:48" ht="25" customHeight="1">
      <c r="B63" s="154" t="s">
        <v>80</v>
      </c>
      <c r="C63" s="154"/>
      <c r="D63" s="154"/>
      <c r="E63" s="154"/>
      <c r="F63" s="234">
        <f>SUM(F60:H62)</f>
        <v>0</v>
      </c>
      <c r="G63" s="235"/>
      <c r="H63" s="235"/>
      <c r="I63" s="27" t="s">
        <v>78</v>
      </c>
      <c r="AH63" s="41"/>
      <c r="AI63" s="41"/>
      <c r="AJ63" s="41"/>
      <c r="AK63" s="41"/>
      <c r="AL63" s="41"/>
      <c r="AM63" s="37">
        <v>251</v>
      </c>
      <c r="AN63" s="38" t="s">
        <v>70</v>
      </c>
      <c r="AO63" s="38">
        <v>500</v>
      </c>
      <c r="AP63" s="38" t="s">
        <v>84</v>
      </c>
      <c r="AQ63" s="40">
        <v>510</v>
      </c>
    </row>
    <row r="64" spans="2:48" ht="25" customHeight="1">
      <c r="B64" s="283" t="s">
        <v>69</v>
      </c>
      <c r="C64" s="283"/>
      <c r="D64" s="283"/>
      <c r="E64" s="283"/>
      <c r="F64" s="220" t="str">
        <f>IFERROR(IF(OR(F60="",F61=""),"-",IF(F59="定型内",VLOOKUP($F$63,$AH$59:$AL$61,5,TRUE),VLOOKUP($F$63,$AM$59:$AQ$65,5,TRUE))+IF(F61="必要",VLOOKUP($F$63,$AR$59:$AV$61,5,TRUE),0)),"エラー")</f>
        <v>-</v>
      </c>
      <c r="G64" s="220"/>
      <c r="H64" s="220"/>
      <c r="I64" s="220"/>
      <c r="AH64" s="41"/>
      <c r="AI64" s="41"/>
      <c r="AJ64" s="41"/>
      <c r="AK64" s="41"/>
      <c r="AL64" s="41"/>
      <c r="AM64" s="37">
        <v>501</v>
      </c>
      <c r="AN64" s="38" t="s">
        <v>70</v>
      </c>
      <c r="AO64" s="38">
        <v>1000</v>
      </c>
      <c r="AP64" s="38" t="s">
        <v>84</v>
      </c>
      <c r="AQ64" s="40">
        <v>750</v>
      </c>
    </row>
    <row r="65" spans="2:43" ht="25" customHeight="1">
      <c r="B65" s="150" t="s">
        <v>114</v>
      </c>
      <c r="C65" s="278"/>
      <c r="D65" s="278"/>
      <c r="E65" s="278"/>
      <c r="F65" s="278"/>
      <c r="G65" s="278"/>
      <c r="H65" s="278"/>
      <c r="I65" s="278"/>
      <c r="J65" s="278"/>
      <c r="K65" s="278"/>
      <c r="L65" s="278"/>
      <c r="M65" s="278"/>
      <c r="N65" s="278"/>
      <c r="O65" s="278"/>
      <c r="P65" s="278"/>
      <c r="Q65" s="278"/>
      <c r="R65" s="278"/>
      <c r="S65" s="278"/>
      <c r="T65" s="278"/>
      <c r="U65" s="278"/>
      <c r="V65" s="278"/>
      <c r="W65" s="278"/>
      <c r="X65" s="278"/>
      <c r="Y65" s="278"/>
      <c r="Z65" s="278"/>
      <c r="AA65" s="278"/>
      <c r="AB65" s="278"/>
      <c r="AC65" s="278"/>
      <c r="AD65" s="278"/>
      <c r="AE65" s="278"/>
      <c r="AF65" s="278"/>
      <c r="AH65" s="41"/>
      <c r="AI65" s="41"/>
      <c r="AJ65" s="41"/>
      <c r="AK65" s="41"/>
      <c r="AL65" s="41"/>
      <c r="AM65" s="37">
        <v>1001</v>
      </c>
      <c r="AN65" s="38" t="s">
        <v>70</v>
      </c>
      <c r="AO65" s="38"/>
      <c r="AP65" s="38" t="s">
        <v>78</v>
      </c>
      <c r="AQ65" s="40" t="s">
        <v>74</v>
      </c>
    </row>
    <row r="66" spans="2:43" ht="15" customHeight="1">
      <c r="B66" s="150" t="s">
        <v>111</v>
      </c>
      <c r="C66" s="115"/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5"/>
      <c r="AE66" s="115"/>
      <c r="AF66" s="115"/>
      <c r="AH66" s="41"/>
      <c r="AI66" s="41"/>
      <c r="AJ66" s="41"/>
      <c r="AK66" s="41"/>
      <c r="AL66" s="41"/>
      <c r="AM66" s="41"/>
      <c r="AN66" s="41"/>
      <c r="AO66" s="41"/>
      <c r="AP66" s="41"/>
      <c r="AQ66" s="53"/>
    </row>
    <row r="67" spans="2:43" ht="15" customHeight="1">
      <c r="B67" s="2" t="s">
        <v>113</v>
      </c>
      <c r="AH67" s="41"/>
      <c r="AI67" s="41"/>
      <c r="AJ67" s="41"/>
      <c r="AK67" s="41"/>
      <c r="AL67" s="41"/>
      <c r="AM67" s="41"/>
      <c r="AN67" s="41"/>
      <c r="AO67" s="41"/>
      <c r="AP67" s="41"/>
      <c r="AQ67" s="53"/>
    </row>
    <row r="68" spans="2:43" ht="25" customHeight="1">
      <c r="C68" s="3"/>
      <c r="F68" s="79"/>
      <c r="G68" s="80" t="s">
        <v>112</v>
      </c>
      <c r="H68" s="151" t="s">
        <v>110</v>
      </c>
      <c r="I68" s="151"/>
      <c r="J68" s="151"/>
      <c r="K68" s="151"/>
      <c r="L68" s="151"/>
      <c r="M68" s="151"/>
      <c r="N68" s="151"/>
      <c r="O68" s="151"/>
      <c r="P68" s="151"/>
      <c r="Q68" s="151"/>
      <c r="R68" s="151"/>
      <c r="S68" s="151"/>
      <c r="T68" s="151"/>
      <c r="U68" s="151"/>
      <c r="V68" s="151"/>
      <c r="W68" s="151"/>
      <c r="AH68" s="81" t="s">
        <v>99</v>
      </c>
      <c r="AI68" s="81"/>
      <c r="AJ68" s="81"/>
      <c r="AK68" s="81"/>
      <c r="AL68" s="81"/>
      <c r="AM68" s="81"/>
      <c r="AN68" s="81"/>
      <c r="AO68" s="66">
        <v>5</v>
      </c>
      <c r="AP68" s="27" t="s">
        <v>84</v>
      </c>
      <c r="AQ68" s="36"/>
    </row>
    <row r="69" spans="2:43" ht="25" customHeight="1">
      <c r="AH69" s="81" t="s">
        <v>109</v>
      </c>
      <c r="AI69" s="81"/>
      <c r="AJ69" s="81"/>
      <c r="AK69" s="81"/>
      <c r="AL69" s="81"/>
      <c r="AM69" s="81"/>
      <c r="AN69" s="81"/>
      <c r="AO69" s="66">
        <v>6</v>
      </c>
      <c r="AP69" s="27" t="s">
        <v>84</v>
      </c>
    </row>
    <row r="70" spans="2:43" ht="25" customHeight="1">
      <c r="AH70" s="125" t="s">
        <v>97</v>
      </c>
      <c r="AI70" s="125"/>
      <c r="AJ70" s="125"/>
      <c r="AK70" s="125"/>
      <c r="AL70" s="125"/>
      <c r="AM70" s="125"/>
      <c r="AN70" s="125"/>
      <c r="AO70" s="66">
        <v>10</v>
      </c>
      <c r="AP70" s="27" t="s">
        <v>84</v>
      </c>
    </row>
    <row r="71" spans="2:43" ht="25" customHeight="1">
      <c r="AH71" s="125" t="s">
        <v>98</v>
      </c>
      <c r="AI71" s="125"/>
      <c r="AJ71" s="125"/>
      <c r="AK71" s="125"/>
      <c r="AL71" s="125"/>
      <c r="AM71" s="125"/>
      <c r="AN71" s="125"/>
      <c r="AO71" s="66">
        <v>12</v>
      </c>
      <c r="AP71" s="27" t="s">
        <v>84</v>
      </c>
    </row>
    <row r="72" spans="2:43" ht="16.399999999999999" customHeight="1">
      <c r="B72" s="269" t="s">
        <v>68</v>
      </c>
      <c r="C72" s="270"/>
      <c r="D72" s="270"/>
      <c r="E72" s="270"/>
      <c r="F72" s="270"/>
      <c r="G72" s="270"/>
      <c r="H72" s="270"/>
      <c r="I72" s="270"/>
      <c r="J72" s="270"/>
      <c r="K72" s="270"/>
      <c r="L72" s="270"/>
      <c r="M72" s="271"/>
      <c r="N72" s="28"/>
      <c r="O72" s="287" t="str">
        <f>IF(F61="必要","速　　　達","")</f>
        <v>速　　　達</v>
      </c>
      <c r="P72" s="288"/>
      <c r="Q72" s="288"/>
      <c r="R72" s="288"/>
      <c r="S72" s="288"/>
      <c r="T72" s="288"/>
      <c r="U72" s="288"/>
      <c r="V72" s="288"/>
      <c r="W72" s="288"/>
      <c r="X72" s="288"/>
      <c r="Y72" s="288"/>
      <c r="Z72" s="288"/>
      <c r="AA72" s="288"/>
      <c r="AB72" s="288"/>
      <c r="AC72" s="288"/>
      <c r="AD72" s="289"/>
    </row>
    <row r="73" spans="2:43" ht="16.399999999999999" customHeight="1">
      <c r="B73" s="272"/>
      <c r="C73" s="273"/>
      <c r="D73" s="273"/>
      <c r="E73" s="273"/>
      <c r="F73" s="273"/>
      <c r="G73" s="273"/>
      <c r="H73" s="273"/>
      <c r="I73" s="273"/>
      <c r="J73" s="273"/>
      <c r="K73" s="273"/>
      <c r="L73" s="273"/>
      <c r="M73" s="274"/>
      <c r="N73" s="28"/>
      <c r="O73" s="32"/>
      <c r="P73" s="30"/>
      <c r="Q73" s="284" t="str">
        <f>IF(H10="","",H10)</f>
        <v/>
      </c>
      <c r="R73" s="284"/>
      <c r="S73" s="284"/>
      <c r="T73" s="284"/>
      <c r="U73" s="284"/>
      <c r="V73" s="284"/>
      <c r="W73" s="284"/>
      <c r="X73" s="284"/>
      <c r="Y73" s="284"/>
      <c r="Z73" s="284"/>
      <c r="AA73" s="284"/>
      <c r="AB73" s="284"/>
      <c r="AC73" s="284"/>
      <c r="AD73" s="285"/>
    </row>
    <row r="74" spans="2:43" ht="16.399999999999999" customHeight="1">
      <c r="B74" s="272"/>
      <c r="C74" s="273"/>
      <c r="D74" s="273"/>
      <c r="E74" s="273"/>
      <c r="F74" s="273"/>
      <c r="G74" s="273"/>
      <c r="H74" s="273"/>
      <c r="I74" s="273"/>
      <c r="J74" s="273"/>
      <c r="K74" s="273"/>
      <c r="L74" s="273"/>
      <c r="M74" s="274"/>
      <c r="N74" s="28"/>
      <c r="O74" s="29"/>
      <c r="P74" s="30" t="s">
        <v>56</v>
      </c>
      <c r="Q74" s="30">
        <f>D12</f>
        <v>0</v>
      </c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0"/>
      <c r="AD74" s="31"/>
    </row>
    <row r="75" spans="2:43" ht="16.399999999999999" customHeight="1">
      <c r="B75" s="272"/>
      <c r="C75" s="273"/>
      <c r="D75" s="273"/>
      <c r="E75" s="273"/>
      <c r="F75" s="273"/>
      <c r="G75" s="273"/>
      <c r="H75" s="273"/>
      <c r="I75" s="273"/>
      <c r="J75" s="273"/>
      <c r="K75" s="273"/>
      <c r="L75" s="273"/>
      <c r="M75" s="274"/>
      <c r="N75" s="28"/>
      <c r="O75" s="29"/>
      <c r="P75" s="284">
        <f>H12</f>
        <v>0</v>
      </c>
      <c r="Q75" s="284"/>
      <c r="R75" s="284"/>
      <c r="S75" s="284"/>
      <c r="T75" s="284"/>
      <c r="U75" s="284"/>
      <c r="V75" s="284"/>
      <c r="W75" s="284"/>
      <c r="X75" s="284"/>
      <c r="Y75" s="284"/>
      <c r="Z75" s="284"/>
      <c r="AA75" s="284"/>
      <c r="AB75" s="284"/>
      <c r="AC75" s="284"/>
      <c r="AD75" s="285"/>
    </row>
    <row r="76" spans="2:43" ht="16.399999999999999" customHeight="1">
      <c r="B76" s="272"/>
      <c r="C76" s="273"/>
      <c r="D76" s="273"/>
      <c r="E76" s="273"/>
      <c r="F76" s="273"/>
      <c r="G76" s="273"/>
      <c r="H76" s="273"/>
      <c r="I76" s="273"/>
      <c r="J76" s="273"/>
      <c r="K76" s="273"/>
      <c r="L76" s="273"/>
      <c r="M76" s="274"/>
      <c r="N76" s="28"/>
      <c r="O76" s="32"/>
      <c r="P76" s="30"/>
      <c r="Q76" s="284" t="str">
        <f>IF(H13="","",H13)</f>
        <v/>
      </c>
      <c r="R76" s="284"/>
      <c r="S76" s="284"/>
      <c r="T76" s="284"/>
      <c r="U76" s="284"/>
      <c r="V76" s="284"/>
      <c r="W76" s="284"/>
      <c r="X76" s="284"/>
      <c r="Y76" s="284"/>
      <c r="Z76" s="284"/>
      <c r="AA76" s="284"/>
      <c r="AB76" s="284"/>
      <c r="AC76" s="284"/>
      <c r="AD76" s="285"/>
    </row>
    <row r="77" spans="2:43" ht="16.399999999999999" customHeight="1">
      <c r="B77" s="272"/>
      <c r="C77" s="273"/>
      <c r="D77" s="273"/>
      <c r="E77" s="273"/>
      <c r="F77" s="273"/>
      <c r="G77" s="273"/>
      <c r="H77" s="273"/>
      <c r="I77" s="273"/>
      <c r="J77" s="273"/>
      <c r="K77" s="273"/>
      <c r="L77" s="273"/>
      <c r="M77" s="274"/>
      <c r="N77" s="28"/>
      <c r="O77" s="32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1"/>
    </row>
    <row r="78" spans="2:43" ht="16.399999999999999" customHeight="1">
      <c r="B78" s="272"/>
      <c r="C78" s="273"/>
      <c r="D78" s="273"/>
      <c r="E78" s="273"/>
      <c r="F78" s="273"/>
      <c r="G78" s="273"/>
      <c r="H78" s="273"/>
      <c r="I78" s="273"/>
      <c r="J78" s="273"/>
      <c r="K78" s="273"/>
      <c r="L78" s="273"/>
      <c r="M78" s="274"/>
      <c r="N78" s="28"/>
      <c r="O78" s="32"/>
      <c r="P78" s="30"/>
      <c r="Q78" s="251">
        <f>C7</f>
        <v>0</v>
      </c>
      <c r="R78" s="251"/>
      <c r="S78" s="251"/>
      <c r="T78" s="251"/>
      <c r="U78" s="251"/>
      <c r="V78" s="251"/>
      <c r="W78" s="251"/>
      <c r="X78" s="251"/>
      <c r="Y78" s="251"/>
      <c r="Z78" s="251"/>
      <c r="AA78" s="251"/>
      <c r="AB78" s="30" t="s">
        <v>82</v>
      </c>
      <c r="AC78" s="30"/>
      <c r="AD78" s="31"/>
    </row>
    <row r="79" spans="2:43" ht="16.399999999999999" customHeight="1">
      <c r="B79" s="275"/>
      <c r="C79" s="276"/>
      <c r="D79" s="276"/>
      <c r="E79" s="276"/>
      <c r="F79" s="276"/>
      <c r="G79" s="276"/>
      <c r="H79" s="276"/>
      <c r="I79" s="276"/>
      <c r="J79" s="276"/>
      <c r="K79" s="276"/>
      <c r="L79" s="276"/>
      <c r="M79" s="277"/>
      <c r="N79" s="28"/>
      <c r="O79" s="33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5"/>
    </row>
    <row r="80" spans="2:43" ht="25" customHeight="1">
      <c r="H80" s="2" t="s">
        <v>72</v>
      </c>
      <c r="R80" s="2" t="s">
        <v>72</v>
      </c>
    </row>
    <row r="81" spans="5:5" ht="25" customHeight="1">
      <c r="E81" s="2" t="s">
        <v>73</v>
      </c>
    </row>
  </sheetData>
  <sheetProtection algorithmName="SHA-512" hashValue="DKAADr5lOXviriOxEoUuTkkMA/9L7s1a/yBO1uzX4qhmQFm6PLQAFU4QfPYu+DgNi4KkYYU4xwFDn/FXP8si/w==" saltValue="P98AJRkfQgKNoPkCCbSI0w==" spinCount="100000" sheet="1" objects="1" scenarios="1"/>
  <mergeCells count="180">
    <mergeCell ref="AR58:AV58"/>
    <mergeCell ref="AD38:AE39"/>
    <mergeCell ref="C36:I36"/>
    <mergeCell ref="J36:L36"/>
    <mergeCell ref="Q34:Q35"/>
    <mergeCell ref="R34:X35"/>
    <mergeCell ref="AC34:AD35"/>
    <mergeCell ref="AF30:AF31"/>
    <mergeCell ref="L30:L31"/>
    <mergeCell ref="AE30:AE31"/>
    <mergeCell ref="N30:O31"/>
    <mergeCell ref="P30:P31"/>
    <mergeCell ref="L32:L33"/>
    <mergeCell ref="M32:M33"/>
    <mergeCell ref="AH58:AL58"/>
    <mergeCell ref="AM58:AQ58"/>
    <mergeCell ref="C32:I33"/>
    <mergeCell ref="C30:I31"/>
    <mergeCell ref="Y34:Z35"/>
    <mergeCell ref="AB34:AB35"/>
    <mergeCell ref="AA34:AA35"/>
    <mergeCell ref="B72:M79"/>
    <mergeCell ref="B65:AF65"/>
    <mergeCell ref="F60:H60"/>
    <mergeCell ref="J32:K33"/>
    <mergeCell ref="N37:Q37"/>
    <mergeCell ref="C34:I35"/>
    <mergeCell ref="B64:E64"/>
    <mergeCell ref="B60:E60"/>
    <mergeCell ref="B59:E59"/>
    <mergeCell ref="P75:AD75"/>
    <mergeCell ref="Q76:AD76"/>
    <mergeCell ref="Q78:AA78"/>
    <mergeCell ref="N32:O33"/>
    <mergeCell ref="P32:P33"/>
    <mergeCell ref="AF32:AF33"/>
    <mergeCell ref="B47:AE47"/>
    <mergeCell ref="B36:B39"/>
    <mergeCell ref="B40:B41"/>
    <mergeCell ref="O72:AD72"/>
    <mergeCell ref="Q73:AD73"/>
    <mergeCell ref="F61:I61"/>
    <mergeCell ref="B48:AE48"/>
    <mergeCell ref="P45:AE45"/>
    <mergeCell ref="AD40:AE40"/>
    <mergeCell ref="B2:AF2"/>
    <mergeCell ref="Q39:AB39"/>
    <mergeCell ref="Q40:AB40"/>
    <mergeCell ref="B9:B10"/>
    <mergeCell ref="C9:AF9"/>
    <mergeCell ref="B11:B13"/>
    <mergeCell ref="C11:AF11"/>
    <mergeCell ref="C14:P14"/>
    <mergeCell ref="C10:AF10"/>
    <mergeCell ref="H13:AF13"/>
    <mergeCell ref="D12:G12"/>
    <mergeCell ref="C13:G13"/>
    <mergeCell ref="J34:K35"/>
    <mergeCell ref="Q14:R14"/>
    <mergeCell ref="S14:AF14"/>
    <mergeCell ref="W23:X23"/>
    <mergeCell ref="Z20:AB20"/>
    <mergeCell ref="Z15:AF15"/>
    <mergeCell ref="C15:I15"/>
    <mergeCell ref="S15:Y15"/>
    <mergeCell ref="B25:B27"/>
    <mergeCell ref="H12:AF12"/>
    <mergeCell ref="Q32:Q33"/>
    <mergeCell ref="AD23:AE23"/>
    <mergeCell ref="F59:I59"/>
    <mergeCell ref="F64:I64"/>
    <mergeCell ref="AB52:AC52"/>
    <mergeCell ref="Y52:Z52"/>
    <mergeCell ref="U52:W52"/>
    <mergeCell ref="AF34:AF35"/>
    <mergeCell ref="AF38:AF39"/>
    <mergeCell ref="J37:L37"/>
    <mergeCell ref="C37:I37"/>
    <mergeCell ref="N36:Q36"/>
    <mergeCell ref="B62:E62"/>
    <mergeCell ref="F62:H62"/>
    <mergeCell ref="B63:E63"/>
    <mergeCell ref="F63:H63"/>
    <mergeCell ref="B44:B45"/>
    <mergeCell ref="B54:AF54"/>
    <mergeCell ref="C43:AF43"/>
    <mergeCell ref="C41:I41"/>
    <mergeCell ref="J41:AF41"/>
    <mergeCell ref="B56:AF56"/>
    <mergeCell ref="P34:P35"/>
    <mergeCell ref="N34:O35"/>
    <mergeCell ref="B34:B35"/>
    <mergeCell ref="J61:AC62"/>
    <mergeCell ref="R29:X29"/>
    <mergeCell ref="Y29:AF29"/>
    <mergeCell ref="R32:X33"/>
    <mergeCell ref="AC32:AD33"/>
    <mergeCell ref="AE32:AE33"/>
    <mergeCell ref="J30:K31"/>
    <mergeCell ref="M30:M31"/>
    <mergeCell ref="R30:X31"/>
    <mergeCell ref="AC30:AD31"/>
    <mergeCell ref="Q30:Q31"/>
    <mergeCell ref="Y32:Z33"/>
    <mergeCell ref="Y30:Z31"/>
    <mergeCell ref="AB30:AB31"/>
    <mergeCell ref="AB32:AB33"/>
    <mergeCell ref="AA30:AA31"/>
    <mergeCell ref="AA32:AA33"/>
    <mergeCell ref="B7:B8"/>
    <mergeCell ref="Z8:AF8"/>
    <mergeCell ref="Z4:AA4"/>
    <mergeCell ref="Z18:AF18"/>
    <mergeCell ref="S18:Y18"/>
    <mergeCell ref="J16:P18"/>
    <mergeCell ref="C16:I18"/>
    <mergeCell ref="S16:Y16"/>
    <mergeCell ref="Z16:AF16"/>
    <mergeCell ref="J15:R15"/>
    <mergeCell ref="N6:N8"/>
    <mergeCell ref="C6:M6"/>
    <mergeCell ref="C7:M8"/>
    <mergeCell ref="O6:U6"/>
    <mergeCell ref="O7:U8"/>
    <mergeCell ref="S17:U17"/>
    <mergeCell ref="W17:X17"/>
    <mergeCell ref="Z17:AB17"/>
    <mergeCell ref="AD17:AE17"/>
    <mergeCell ref="Z6:AA6"/>
    <mergeCell ref="V6:Y8"/>
    <mergeCell ref="Z7:AA7"/>
    <mergeCell ref="Q16:R18"/>
    <mergeCell ref="A38:A39"/>
    <mergeCell ref="AH68:AN68"/>
    <mergeCell ref="AH70:AN70"/>
    <mergeCell ref="AH71:AN71"/>
    <mergeCell ref="B19:B21"/>
    <mergeCell ref="C19:I21"/>
    <mergeCell ref="J19:P21"/>
    <mergeCell ref="Q19:R21"/>
    <mergeCell ref="C25:I27"/>
    <mergeCell ref="J25:R27"/>
    <mergeCell ref="S25:Y25"/>
    <mergeCell ref="Z25:AF25"/>
    <mergeCell ref="S27:Y27"/>
    <mergeCell ref="Z27:AF27"/>
    <mergeCell ref="S26:U26"/>
    <mergeCell ref="W26:X26"/>
    <mergeCell ref="Z26:AB26"/>
    <mergeCell ref="AD26:AE26"/>
    <mergeCell ref="S22:Y22"/>
    <mergeCell ref="Z22:AF22"/>
    <mergeCell ref="B66:AF66"/>
    <mergeCell ref="H68:W68"/>
    <mergeCell ref="C29:I29"/>
    <mergeCell ref="B61:E61"/>
    <mergeCell ref="AH69:AN69"/>
    <mergeCell ref="Z19:AF19"/>
    <mergeCell ref="Z23:AB23"/>
    <mergeCell ref="Z21:AF21"/>
    <mergeCell ref="S19:Y19"/>
    <mergeCell ref="B22:B24"/>
    <mergeCell ref="C22:I24"/>
    <mergeCell ref="J22:P24"/>
    <mergeCell ref="Q22:R24"/>
    <mergeCell ref="S20:U20"/>
    <mergeCell ref="W20:X20"/>
    <mergeCell ref="S23:U23"/>
    <mergeCell ref="AD20:AE20"/>
    <mergeCell ref="S21:Y21"/>
    <mergeCell ref="B49:AE49"/>
    <mergeCell ref="B50:AE50"/>
    <mergeCell ref="J29:Q29"/>
    <mergeCell ref="S24:Y24"/>
    <mergeCell ref="Z24:AF24"/>
    <mergeCell ref="AE34:AE35"/>
    <mergeCell ref="B30:B31"/>
    <mergeCell ref="B32:B33"/>
    <mergeCell ref="L34:L35"/>
    <mergeCell ref="M34:M35"/>
  </mergeCells>
  <phoneticPr fontId="1"/>
  <conditionalFormatting sqref="O72:AD72">
    <cfRule type="containsText" dxfId="7" priority="7" operator="containsText" text="速　　　達">
      <formula>NOT(ISERROR(SEARCH("速　　　達",O72)))</formula>
    </cfRule>
  </conditionalFormatting>
  <conditionalFormatting sqref="S18:AF18">
    <cfRule type="expression" dxfId="6" priority="3">
      <formula>$Y$31="■"</formula>
    </cfRule>
  </conditionalFormatting>
  <conditionalFormatting sqref="S21:AF21">
    <cfRule type="expression" dxfId="5" priority="4">
      <formula>$Y$33="■"</formula>
    </cfRule>
  </conditionalFormatting>
  <conditionalFormatting sqref="S24:AF24">
    <cfRule type="expression" dxfId="4" priority="5">
      <formula>$Y$35="■"</formula>
    </cfRule>
  </conditionalFormatting>
  <conditionalFormatting sqref="AC44">
    <cfRule type="containsText" dxfId="3" priority="2" operator="containsText" text="■">
      <formula>NOT(ISERROR(SEARCH("■",AC44)))</formula>
    </cfRule>
  </conditionalFormatting>
  <conditionalFormatting sqref="AD36 R36:R37 V36:V37 Z36:Z37 X38 D38:D40 M38:M40 H44 R44 D44:D45 L44:L45">
    <cfRule type="containsText" dxfId="2" priority="9" operator="containsText" text="■">
      <formula>NOT(ISERROR(SEARCH("■",D36)))</formula>
    </cfRule>
  </conditionalFormatting>
  <dataValidations count="6">
    <dataValidation imeMode="off" allowBlank="1" showInputMessage="1" showErrorMessage="1" sqref="AB6:AF7 F60:H60 Y52:Z52 AB52:AC52 L30:L35 P30:P35 AA30 AA32 AA34 AE30:AE35 J36:L37 AD38:AE40 U52:W52 Z6 W17:X17 S17:U17 S23:U23 Z17:AB17 AD20:AE20 AD17:AE17 W20:X20 S20:U20 Z20:AB20 Z23:AB23 AD23:AE23 W23:X23 S26:U26 Z26:AB26 AD26:AE26 W26:X26 C10:AF10 Z4:AF4 Z7:AA7 D12:G12 C14:P14 S14:AF14 AE37" xr:uid="{00000000-0002-0000-0000-000000000000}"/>
    <dataValidation imeMode="hiragana" allowBlank="1" showInputMessage="1" showErrorMessage="1" sqref="J22 N6:O6 C6:C7 Q39:AB40 J41:AF41 C43:AF43 C12:C13 C25 J16 C16 C19 J25 J19 C22 H12:AF13 P45" xr:uid="{00000000-0002-0000-0000-000001000000}"/>
    <dataValidation type="list" allowBlank="1" showInputMessage="1" showErrorMessage="1" sqref="F59:I59" xr:uid="{00000000-0002-0000-0000-000002000000}">
      <formula1>"定形外,定型内"</formula1>
    </dataValidation>
    <dataValidation type="list" allowBlank="1" showInputMessage="1" showErrorMessage="1" sqref="D4 I4 N4 R36:R37 V36:V37 D38:D40 M38:M40 X38 H44 R44 L44:L45 D44:D45 AC44 Z36:Z37 AD36" xr:uid="{00000000-0002-0000-0000-000003000000}">
      <formula1>"□,■"</formula1>
    </dataValidation>
    <dataValidation imeMode="on" allowBlank="1" showInputMessage="1" showErrorMessage="1" sqref="Z21:Z22 S16 S18:S19 Z18:Z19 Z24:Z25 Z16 S24:S25 S21:S22 S27 Z27" xr:uid="{00000000-0002-0000-0000-000004000000}"/>
    <dataValidation type="list" allowBlank="1" showInputMessage="1" showErrorMessage="1" sqref="F61:I61" xr:uid="{00000000-0002-0000-0000-000005000000}">
      <formula1>"不要,必要"</formula1>
    </dataValidation>
  </dataValidations>
  <hyperlinks>
    <hyperlink ref="H68" r:id="rId1" xr:uid="{F23F77B8-07C5-4117-8AB9-2547EF801E61}"/>
  </hyperlinks>
  <printOptions horizontalCentered="1"/>
  <pageMargins left="0.47244094488188981" right="0.39370078740157483" top="0.39370078740157483" bottom="0.11811023622047245" header="0" footer="0"/>
  <pageSetup paperSize="9" scale="93" fitToHeight="0" orientation="portrait" r:id="rId2"/>
  <headerFooter alignWithMargins="0"/>
  <rowBreaks count="1" manualBreakCount="1">
    <brk id="52" min="1" max="31" man="1"/>
  </rowBreaks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AA661-94EC-42C1-B4FF-9F1F006A2AAC}">
  <dimension ref="A1:C6"/>
  <sheetViews>
    <sheetView workbookViewId="0">
      <selection sqref="A1:C6"/>
    </sheetView>
  </sheetViews>
  <sheetFormatPr defaultRowHeight="13"/>
  <cols>
    <col min="1" max="1" width="3.6328125" style="302" customWidth="1"/>
    <col min="2" max="2" width="18.26953125" customWidth="1"/>
    <col min="3" max="3" width="18.81640625" customWidth="1"/>
  </cols>
  <sheetData>
    <row r="1" spans="1:3">
      <c r="A1" s="306" t="s">
        <v>130</v>
      </c>
      <c r="B1" s="306"/>
      <c r="C1" s="306"/>
    </row>
    <row r="2" spans="1:3">
      <c r="A2" s="303" t="s">
        <v>131</v>
      </c>
      <c r="B2" s="303" t="s">
        <v>118</v>
      </c>
      <c r="C2" s="303" t="s">
        <v>122</v>
      </c>
    </row>
    <row r="3" spans="1:3">
      <c r="A3" s="303" t="s">
        <v>75</v>
      </c>
      <c r="B3" s="304" t="s">
        <v>119</v>
      </c>
      <c r="C3" s="304"/>
    </row>
    <row r="4" spans="1:3">
      <c r="A4" s="303" t="s">
        <v>75</v>
      </c>
      <c r="B4" s="304" t="s">
        <v>120</v>
      </c>
      <c r="C4" s="304"/>
    </row>
    <row r="5" spans="1:3">
      <c r="A5" s="303" t="s">
        <v>75</v>
      </c>
      <c r="B5" s="304" t="s">
        <v>121</v>
      </c>
      <c r="C5" s="304" t="s">
        <v>123</v>
      </c>
    </row>
    <row r="6" spans="1:3" ht="22">
      <c r="A6" s="303" t="s">
        <v>75</v>
      </c>
      <c r="B6" s="305" t="s">
        <v>126</v>
      </c>
      <c r="C6" s="304" t="s">
        <v>124</v>
      </c>
    </row>
  </sheetData>
  <mergeCells count="1">
    <mergeCell ref="A1:C1"/>
  </mergeCells>
  <phoneticPr fontId="1"/>
  <conditionalFormatting sqref="A3:A6">
    <cfRule type="containsText" dxfId="0" priority="1" operator="containsText" text="■">
      <formula>NOT(ISERROR(SEARCH("■",A3)))</formula>
    </cfRule>
  </conditionalFormatting>
  <dataValidations count="1">
    <dataValidation type="list" allowBlank="1" showInputMessage="1" showErrorMessage="1" sqref="A3:A6" xr:uid="{8AD97B01-2C09-4ECE-BD27-7EF6FCCF17AE}">
      <formula1>"□,■"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18B619-40C0-444A-9C2B-BC2F5EE7F68E}">
  <dimension ref="A1:K100"/>
  <sheetViews>
    <sheetView workbookViewId="0">
      <selection activeCell="I32" sqref="I32"/>
    </sheetView>
  </sheetViews>
  <sheetFormatPr defaultRowHeight="13"/>
  <cols>
    <col min="2" max="2" width="6.90625" bestFit="1" customWidth="1"/>
    <col min="3" max="3" width="5.453125" bestFit="1" customWidth="1"/>
    <col min="4" max="4" width="16.08984375" style="70" bestFit="1" customWidth="1"/>
    <col min="5" max="5" width="16.08984375" style="70" customWidth="1"/>
    <col min="7" max="7" width="6.90625" bestFit="1" customWidth="1"/>
    <col min="8" max="8" width="5.453125" bestFit="1" customWidth="1"/>
    <col min="9" max="9" width="16.08984375" style="70" bestFit="1" customWidth="1"/>
    <col min="10" max="10" width="15" style="70" bestFit="1" customWidth="1"/>
    <col min="11" max="11" width="16.08984375" style="70" bestFit="1" customWidth="1"/>
    <col min="12" max="12" width="16.08984375" bestFit="1" customWidth="1"/>
  </cols>
  <sheetData>
    <row r="1" spans="1:9">
      <c r="A1" s="71"/>
      <c r="B1" s="71" t="s">
        <v>105</v>
      </c>
      <c r="C1" t="s">
        <v>104</v>
      </c>
      <c r="D1" s="70" t="s">
        <v>102</v>
      </c>
      <c r="F1" s="71"/>
      <c r="G1" s="71" t="s">
        <v>105</v>
      </c>
      <c r="H1" t="s">
        <v>104</v>
      </c>
      <c r="I1" s="70" t="s">
        <v>103</v>
      </c>
    </row>
    <row r="2" spans="1:9">
      <c r="A2" s="72" t="str">
        <f>YEAR(D2)&amp;MONTH(D2)</f>
        <v>19624</v>
      </c>
      <c r="B2" s="71">
        <f>DAY(D2)</f>
        <v>18</v>
      </c>
      <c r="C2">
        <v>1962</v>
      </c>
      <c r="D2" s="70">
        <v>22754</v>
      </c>
      <c r="F2" s="72" t="str">
        <f>YEAR(I2)&amp;MONTH(I2)</f>
        <v>19623</v>
      </c>
      <c r="G2" s="71">
        <f>DAY(I2)</f>
        <v>17</v>
      </c>
      <c r="H2">
        <v>1962</v>
      </c>
      <c r="I2" s="70">
        <v>22722</v>
      </c>
    </row>
    <row r="3" spans="1:9">
      <c r="A3" s="72" t="str">
        <f t="shared" ref="A3:A65" si="0">YEAR(D3)&amp;MONTH(D3)</f>
        <v>19634</v>
      </c>
      <c r="B3" s="71">
        <f t="shared" ref="B3:B65" si="1">DAY(D3)</f>
        <v>18</v>
      </c>
      <c r="C3">
        <v>1963</v>
      </c>
      <c r="D3" s="70">
        <v>23119</v>
      </c>
      <c r="F3" s="72" t="str">
        <f t="shared" ref="F3:F65" si="2">YEAR(I3)&amp;MONTH(I3)</f>
        <v>19633</v>
      </c>
      <c r="G3" s="71">
        <f t="shared" ref="G3:G65" si="3">DAY(I3)</f>
        <v>18</v>
      </c>
      <c r="H3">
        <v>1963</v>
      </c>
      <c r="I3" s="70">
        <v>23088</v>
      </c>
    </row>
    <row r="4" spans="1:9">
      <c r="A4" s="72" t="str">
        <f t="shared" si="0"/>
        <v>19644</v>
      </c>
      <c r="B4" s="71">
        <f t="shared" si="1"/>
        <v>20</v>
      </c>
      <c r="C4">
        <v>1964</v>
      </c>
      <c r="D4" s="70">
        <v>23487</v>
      </c>
      <c r="F4" s="72" t="str">
        <f t="shared" si="2"/>
        <v>19643</v>
      </c>
      <c r="G4" s="71">
        <f t="shared" si="3"/>
        <v>18</v>
      </c>
      <c r="H4">
        <v>1964</v>
      </c>
      <c r="I4" s="70">
        <v>23454</v>
      </c>
    </row>
    <row r="5" spans="1:9">
      <c r="A5" s="72" t="str">
        <f t="shared" si="0"/>
        <v>19654</v>
      </c>
      <c r="B5" s="71">
        <f t="shared" si="1"/>
        <v>22</v>
      </c>
      <c r="C5">
        <v>1965</v>
      </c>
      <c r="D5" s="70">
        <v>23854</v>
      </c>
      <c r="F5" s="72" t="str">
        <f t="shared" si="2"/>
        <v>19653</v>
      </c>
      <c r="G5" s="71">
        <f t="shared" si="3"/>
        <v>18</v>
      </c>
      <c r="H5">
        <v>1965</v>
      </c>
      <c r="I5" s="70">
        <v>23819</v>
      </c>
    </row>
    <row r="6" spans="1:9">
      <c r="A6" s="72" t="str">
        <f t="shared" si="0"/>
        <v>19664</v>
      </c>
      <c r="B6" s="71">
        <f t="shared" si="1"/>
        <v>21</v>
      </c>
      <c r="C6">
        <v>1966</v>
      </c>
      <c r="D6" s="70">
        <v>24218</v>
      </c>
      <c r="F6" s="72" t="str">
        <f t="shared" si="2"/>
        <v>19663</v>
      </c>
      <c r="G6" s="71">
        <f t="shared" si="3"/>
        <v>18</v>
      </c>
      <c r="H6">
        <v>1966</v>
      </c>
      <c r="I6" s="70">
        <v>24184</v>
      </c>
    </row>
    <row r="7" spans="1:9">
      <c r="A7" s="72" t="str">
        <f t="shared" si="0"/>
        <v>19674</v>
      </c>
      <c r="B7" s="71">
        <f t="shared" si="1"/>
        <v>20</v>
      </c>
      <c r="C7">
        <v>1967</v>
      </c>
      <c r="D7" s="70">
        <v>24582</v>
      </c>
      <c r="F7" s="72" t="str">
        <f t="shared" si="2"/>
        <v>19673</v>
      </c>
      <c r="G7" s="71">
        <f t="shared" si="3"/>
        <v>18</v>
      </c>
      <c r="H7">
        <v>1967</v>
      </c>
      <c r="I7" s="70">
        <v>24549</v>
      </c>
    </row>
    <row r="8" spans="1:9">
      <c r="A8" s="72" t="str">
        <f t="shared" si="0"/>
        <v>19684</v>
      </c>
      <c r="B8" s="71">
        <f t="shared" si="1"/>
        <v>20</v>
      </c>
      <c r="C8">
        <v>1968</v>
      </c>
      <c r="D8" s="70">
        <v>24948</v>
      </c>
      <c r="F8" s="72" t="str">
        <f t="shared" si="2"/>
        <v>19683</v>
      </c>
      <c r="G8" s="71">
        <f t="shared" si="3"/>
        <v>18</v>
      </c>
      <c r="H8">
        <v>1968</v>
      </c>
      <c r="I8" s="70">
        <v>24915</v>
      </c>
    </row>
    <row r="9" spans="1:9">
      <c r="A9" s="72" t="str">
        <f t="shared" si="0"/>
        <v>19694</v>
      </c>
      <c r="B9" s="71">
        <f t="shared" si="1"/>
        <v>19</v>
      </c>
      <c r="C9">
        <v>1969</v>
      </c>
      <c r="D9" s="70">
        <v>25312</v>
      </c>
      <c r="F9" s="72" t="str">
        <f t="shared" si="2"/>
        <v>19693</v>
      </c>
      <c r="G9" s="71">
        <f t="shared" si="3"/>
        <v>18</v>
      </c>
      <c r="H9">
        <v>1969</v>
      </c>
      <c r="I9" s="70">
        <v>25280</v>
      </c>
    </row>
    <row r="10" spans="1:9">
      <c r="A10" s="72" t="str">
        <f t="shared" si="0"/>
        <v>19704</v>
      </c>
      <c r="B10" s="71">
        <f t="shared" si="1"/>
        <v>20</v>
      </c>
      <c r="C10">
        <v>1970</v>
      </c>
      <c r="D10" s="70">
        <v>25678</v>
      </c>
      <c r="F10" s="72" t="str">
        <f t="shared" si="2"/>
        <v>19703</v>
      </c>
      <c r="G10" s="71">
        <f t="shared" si="3"/>
        <v>18</v>
      </c>
      <c r="H10">
        <v>1970</v>
      </c>
      <c r="I10" s="70">
        <v>25645</v>
      </c>
    </row>
    <row r="11" spans="1:9">
      <c r="A11" s="72" t="str">
        <f t="shared" si="0"/>
        <v>19714</v>
      </c>
      <c r="B11" s="71">
        <f t="shared" si="1"/>
        <v>20</v>
      </c>
      <c r="C11">
        <v>1971</v>
      </c>
      <c r="D11" s="70">
        <v>26043</v>
      </c>
      <c r="F11" s="72" t="str">
        <f t="shared" si="2"/>
        <v>19713</v>
      </c>
      <c r="G11" s="71">
        <f t="shared" si="3"/>
        <v>18</v>
      </c>
      <c r="H11">
        <v>1971</v>
      </c>
      <c r="I11" s="70">
        <v>26010</v>
      </c>
    </row>
    <row r="12" spans="1:9">
      <c r="A12" s="72" t="str">
        <f t="shared" si="0"/>
        <v>19724</v>
      </c>
      <c r="B12" s="71">
        <f t="shared" si="1"/>
        <v>20</v>
      </c>
      <c r="C12">
        <v>1972</v>
      </c>
      <c r="D12" s="70">
        <v>26409</v>
      </c>
      <c r="F12" s="72" t="str">
        <f t="shared" si="2"/>
        <v>19723</v>
      </c>
      <c r="G12" s="71">
        <f t="shared" si="3"/>
        <v>18</v>
      </c>
      <c r="H12">
        <v>1972</v>
      </c>
      <c r="I12" s="70">
        <v>26376</v>
      </c>
    </row>
    <row r="13" spans="1:9">
      <c r="A13" s="72" t="str">
        <f t="shared" si="0"/>
        <v>19734</v>
      </c>
      <c r="B13" s="71">
        <f t="shared" si="1"/>
        <v>18</v>
      </c>
      <c r="C13">
        <v>1973</v>
      </c>
      <c r="D13" s="70">
        <v>26772</v>
      </c>
      <c r="F13" s="72" t="str">
        <f t="shared" si="2"/>
        <v>19733</v>
      </c>
      <c r="G13" s="71">
        <f t="shared" si="3"/>
        <v>17</v>
      </c>
      <c r="H13">
        <v>1973</v>
      </c>
      <c r="I13" s="70">
        <v>26740</v>
      </c>
    </row>
    <row r="14" spans="1:9">
      <c r="A14" s="72" t="str">
        <f t="shared" si="0"/>
        <v>19744</v>
      </c>
      <c r="B14" s="71">
        <f t="shared" si="1"/>
        <v>18</v>
      </c>
      <c r="C14">
        <v>1974</v>
      </c>
      <c r="D14" s="70">
        <v>27137</v>
      </c>
      <c r="F14" s="72" t="str">
        <f t="shared" si="2"/>
        <v>19743</v>
      </c>
      <c r="G14" s="71">
        <f t="shared" si="3"/>
        <v>18</v>
      </c>
      <c r="H14">
        <v>1974</v>
      </c>
      <c r="I14" s="70">
        <v>27106</v>
      </c>
    </row>
    <row r="15" spans="1:9">
      <c r="A15" s="72" t="str">
        <f t="shared" si="0"/>
        <v>19754</v>
      </c>
      <c r="B15" s="71">
        <f t="shared" si="1"/>
        <v>18</v>
      </c>
      <c r="C15">
        <v>1975</v>
      </c>
      <c r="D15" s="70">
        <v>27502</v>
      </c>
      <c r="F15" s="72" t="str">
        <f t="shared" si="2"/>
        <v>19753</v>
      </c>
      <c r="G15" s="71">
        <f t="shared" si="3"/>
        <v>18</v>
      </c>
      <c r="H15">
        <v>1975</v>
      </c>
      <c r="I15" s="70">
        <v>27471</v>
      </c>
    </row>
    <row r="16" spans="1:9">
      <c r="A16" s="72" t="str">
        <f t="shared" si="0"/>
        <v>19764</v>
      </c>
      <c r="B16" s="71">
        <f t="shared" si="1"/>
        <v>17</v>
      </c>
      <c r="C16">
        <v>1976</v>
      </c>
      <c r="D16" s="70">
        <v>27867</v>
      </c>
      <c r="F16" s="72" t="str">
        <f t="shared" si="2"/>
        <v>19763</v>
      </c>
      <c r="G16" s="71">
        <f t="shared" si="3"/>
        <v>18</v>
      </c>
      <c r="H16">
        <v>1976</v>
      </c>
      <c r="I16" s="70">
        <v>27837</v>
      </c>
    </row>
    <row r="17" spans="1:9">
      <c r="A17" s="72" t="str">
        <f t="shared" si="0"/>
        <v>19774</v>
      </c>
      <c r="B17" s="71">
        <f t="shared" si="1"/>
        <v>18</v>
      </c>
      <c r="C17">
        <v>1977</v>
      </c>
      <c r="D17" s="70">
        <v>28233</v>
      </c>
      <c r="F17" s="72" t="str">
        <f t="shared" si="2"/>
        <v>19773</v>
      </c>
      <c r="G17" s="71">
        <f t="shared" si="3"/>
        <v>18</v>
      </c>
      <c r="H17">
        <v>1977</v>
      </c>
      <c r="I17" s="70">
        <v>28202</v>
      </c>
    </row>
    <row r="18" spans="1:9">
      <c r="A18" s="72" t="str">
        <f t="shared" si="0"/>
        <v>19784</v>
      </c>
      <c r="B18" s="71">
        <f t="shared" si="1"/>
        <v>18</v>
      </c>
      <c r="C18">
        <v>1978</v>
      </c>
      <c r="D18" s="70">
        <v>28598</v>
      </c>
      <c r="F18" s="72" t="str">
        <f t="shared" si="2"/>
        <v>19783</v>
      </c>
      <c r="G18" s="71">
        <f t="shared" si="3"/>
        <v>18</v>
      </c>
      <c r="H18">
        <v>1978</v>
      </c>
      <c r="I18" s="70">
        <v>28567</v>
      </c>
    </row>
    <row r="19" spans="1:9">
      <c r="A19" s="72" t="str">
        <f t="shared" si="0"/>
        <v>19794</v>
      </c>
      <c r="B19" s="71">
        <f t="shared" si="1"/>
        <v>7</v>
      </c>
      <c r="C19">
        <v>1979</v>
      </c>
      <c r="D19" s="70">
        <v>28952</v>
      </c>
      <c r="F19" s="72" t="str">
        <f t="shared" si="2"/>
        <v>19793</v>
      </c>
      <c r="G19" s="71">
        <f t="shared" si="3"/>
        <v>20</v>
      </c>
      <c r="H19">
        <v>1979</v>
      </c>
      <c r="I19" s="70">
        <v>28934</v>
      </c>
    </row>
    <row r="20" spans="1:9">
      <c r="A20" s="72" t="str">
        <f t="shared" si="0"/>
        <v>19804</v>
      </c>
      <c r="B20" s="71">
        <f t="shared" si="1"/>
        <v>7</v>
      </c>
      <c r="C20">
        <v>1980</v>
      </c>
      <c r="D20" s="70">
        <v>29318</v>
      </c>
      <c r="F20" s="72" t="str">
        <f t="shared" si="2"/>
        <v>19803</v>
      </c>
      <c r="G20" s="71">
        <f t="shared" si="3"/>
        <v>19</v>
      </c>
      <c r="H20">
        <v>1980</v>
      </c>
      <c r="I20" s="70">
        <v>29299</v>
      </c>
    </row>
    <row r="21" spans="1:9">
      <c r="A21" s="72" t="str">
        <f t="shared" si="0"/>
        <v>19814</v>
      </c>
      <c r="B21" s="71">
        <f t="shared" si="1"/>
        <v>7</v>
      </c>
      <c r="C21">
        <v>1981</v>
      </c>
      <c r="D21" s="70">
        <v>29683</v>
      </c>
      <c r="F21" s="72" t="str">
        <f t="shared" si="2"/>
        <v>19813</v>
      </c>
      <c r="G21" s="71">
        <f t="shared" si="3"/>
        <v>20</v>
      </c>
      <c r="H21">
        <v>1981</v>
      </c>
      <c r="I21" s="70">
        <v>29665</v>
      </c>
    </row>
    <row r="22" spans="1:9">
      <c r="A22" s="72" t="str">
        <f t="shared" si="0"/>
        <v>19824</v>
      </c>
      <c r="B22" s="71">
        <f t="shared" si="1"/>
        <v>12</v>
      </c>
      <c r="C22">
        <v>1982</v>
      </c>
      <c r="D22" s="70">
        <v>30053</v>
      </c>
      <c r="F22" s="72" t="str">
        <f t="shared" si="2"/>
        <v>19823</v>
      </c>
      <c r="G22" s="71">
        <f t="shared" si="3"/>
        <v>20</v>
      </c>
      <c r="H22">
        <v>1982</v>
      </c>
      <c r="I22" s="70">
        <v>30030</v>
      </c>
    </row>
    <row r="23" spans="1:9">
      <c r="A23" s="72" t="str">
        <f t="shared" si="0"/>
        <v>19834</v>
      </c>
      <c r="B23" s="71">
        <f t="shared" si="1"/>
        <v>12</v>
      </c>
      <c r="C23">
        <v>1983</v>
      </c>
      <c r="D23" s="70">
        <v>30418</v>
      </c>
      <c r="F23" s="72" t="str">
        <f t="shared" si="2"/>
        <v>19833</v>
      </c>
      <c r="G23" s="71">
        <f t="shared" si="3"/>
        <v>19</v>
      </c>
      <c r="H23">
        <v>1983</v>
      </c>
      <c r="I23" s="70">
        <v>30394</v>
      </c>
    </row>
    <row r="24" spans="1:9">
      <c r="A24" s="72" t="str">
        <f t="shared" si="0"/>
        <v>19844</v>
      </c>
      <c r="B24" s="71">
        <f t="shared" si="1"/>
        <v>12</v>
      </c>
      <c r="C24">
        <v>1984</v>
      </c>
      <c r="D24" s="70">
        <v>30784</v>
      </c>
      <c r="F24" s="72" t="str">
        <f t="shared" si="2"/>
        <v>19843</v>
      </c>
      <c r="G24" s="71">
        <f t="shared" si="3"/>
        <v>19</v>
      </c>
      <c r="H24">
        <v>1984</v>
      </c>
      <c r="I24" s="70">
        <v>30760</v>
      </c>
    </row>
    <row r="25" spans="1:9">
      <c r="A25" s="72" t="str">
        <f t="shared" si="0"/>
        <v>19854</v>
      </c>
      <c r="B25" s="71">
        <f t="shared" si="1"/>
        <v>11</v>
      </c>
      <c r="C25">
        <v>1985</v>
      </c>
      <c r="D25" s="70">
        <v>31148</v>
      </c>
      <c r="F25" s="72" t="str">
        <f t="shared" si="2"/>
        <v>19853</v>
      </c>
      <c r="G25" s="71">
        <f t="shared" si="3"/>
        <v>20</v>
      </c>
      <c r="H25">
        <v>1985</v>
      </c>
      <c r="I25" s="70">
        <v>31126</v>
      </c>
    </row>
    <row r="26" spans="1:9">
      <c r="A26" s="72" t="str">
        <f t="shared" si="0"/>
        <v>19864</v>
      </c>
      <c r="B26" s="71">
        <f t="shared" si="1"/>
        <v>10</v>
      </c>
      <c r="C26">
        <v>1986</v>
      </c>
      <c r="D26" s="70">
        <v>31512</v>
      </c>
      <c r="F26" s="72" t="str">
        <f t="shared" si="2"/>
        <v>19863</v>
      </c>
      <c r="G26" s="71">
        <f t="shared" si="3"/>
        <v>20</v>
      </c>
      <c r="H26">
        <v>1986</v>
      </c>
      <c r="I26" s="70">
        <v>31491</v>
      </c>
    </row>
    <row r="27" spans="1:9">
      <c r="A27" s="72" t="str">
        <f t="shared" si="0"/>
        <v>19874</v>
      </c>
      <c r="B27" s="71">
        <f t="shared" si="1"/>
        <v>10</v>
      </c>
      <c r="C27">
        <v>1987</v>
      </c>
      <c r="D27" s="70">
        <v>31877</v>
      </c>
      <c r="F27" s="72" t="str">
        <f t="shared" si="2"/>
        <v>19873</v>
      </c>
      <c r="G27" s="71">
        <f t="shared" si="3"/>
        <v>20</v>
      </c>
      <c r="H27">
        <v>1987</v>
      </c>
      <c r="I27" s="70">
        <v>31856</v>
      </c>
    </row>
    <row r="28" spans="1:9">
      <c r="A28" s="72" t="str">
        <f t="shared" si="0"/>
        <v>19884</v>
      </c>
      <c r="B28" s="71">
        <f t="shared" si="1"/>
        <v>12</v>
      </c>
      <c r="C28">
        <v>1988</v>
      </c>
      <c r="D28" s="70">
        <v>32245</v>
      </c>
      <c r="F28" s="72" t="str">
        <f t="shared" si="2"/>
        <v>19883</v>
      </c>
      <c r="G28" s="71">
        <f t="shared" si="3"/>
        <v>22</v>
      </c>
      <c r="H28">
        <v>1988</v>
      </c>
      <c r="I28" s="70">
        <v>32224</v>
      </c>
    </row>
    <row r="29" spans="1:9">
      <c r="A29" s="72" t="str">
        <f t="shared" si="0"/>
        <v>19894</v>
      </c>
      <c r="B29" s="71">
        <f t="shared" si="1"/>
        <v>12</v>
      </c>
      <c r="C29">
        <v>1989</v>
      </c>
      <c r="D29" s="70">
        <v>32610</v>
      </c>
      <c r="F29" s="72" t="str">
        <f t="shared" si="2"/>
        <v>19893</v>
      </c>
      <c r="G29" s="71">
        <f t="shared" si="3"/>
        <v>20</v>
      </c>
      <c r="H29">
        <v>1989</v>
      </c>
      <c r="I29" s="70">
        <v>32587</v>
      </c>
    </row>
    <row r="30" spans="1:9">
      <c r="A30" s="72" t="str">
        <f t="shared" si="0"/>
        <v>19904</v>
      </c>
      <c r="B30" s="71">
        <f t="shared" si="1"/>
        <v>12</v>
      </c>
      <c r="C30">
        <v>1990</v>
      </c>
      <c r="D30" s="70">
        <v>32975</v>
      </c>
      <c r="F30" s="72" t="str">
        <f t="shared" si="2"/>
        <v>19903</v>
      </c>
      <c r="G30" s="71">
        <f t="shared" si="3"/>
        <v>20</v>
      </c>
      <c r="H30">
        <v>1990</v>
      </c>
      <c r="I30" s="70">
        <v>32952</v>
      </c>
    </row>
    <row r="31" spans="1:9">
      <c r="A31" s="72" t="str">
        <f t="shared" si="0"/>
        <v>19914</v>
      </c>
      <c r="B31" s="71">
        <f t="shared" si="1"/>
        <v>10</v>
      </c>
      <c r="C31">
        <v>1991</v>
      </c>
      <c r="D31" s="70">
        <v>33338</v>
      </c>
      <c r="F31" s="72" t="str">
        <f t="shared" si="2"/>
        <v>19913</v>
      </c>
      <c r="G31" s="71">
        <f t="shared" si="3"/>
        <v>20</v>
      </c>
      <c r="H31">
        <v>1991</v>
      </c>
      <c r="I31" s="70">
        <v>33317</v>
      </c>
    </row>
    <row r="32" spans="1:9">
      <c r="A32" s="72" t="str">
        <f t="shared" si="0"/>
        <v>19924</v>
      </c>
      <c r="B32" s="71">
        <f t="shared" si="1"/>
        <v>9</v>
      </c>
      <c r="C32">
        <v>1992</v>
      </c>
      <c r="D32" s="70">
        <v>33703</v>
      </c>
      <c r="F32" s="72" t="str">
        <f t="shared" si="2"/>
        <v>19923</v>
      </c>
      <c r="G32" s="71">
        <f t="shared" si="3"/>
        <v>23</v>
      </c>
      <c r="H32">
        <v>1992</v>
      </c>
      <c r="I32" s="70">
        <v>33686</v>
      </c>
    </row>
    <row r="33" spans="1:9">
      <c r="A33" s="72" t="str">
        <f t="shared" si="0"/>
        <v>19934</v>
      </c>
      <c r="B33" s="71">
        <f t="shared" si="1"/>
        <v>9</v>
      </c>
      <c r="C33">
        <v>1993</v>
      </c>
      <c r="D33" s="70">
        <v>34068</v>
      </c>
      <c r="F33" s="72" t="str">
        <f t="shared" si="2"/>
        <v>19933</v>
      </c>
      <c r="G33" s="71">
        <f t="shared" si="3"/>
        <v>23</v>
      </c>
      <c r="H33">
        <v>1993</v>
      </c>
      <c r="I33" s="70">
        <v>34051</v>
      </c>
    </row>
    <row r="34" spans="1:9">
      <c r="A34" s="72" t="str">
        <f t="shared" si="0"/>
        <v>19944</v>
      </c>
      <c r="B34" s="71">
        <f t="shared" si="1"/>
        <v>11</v>
      </c>
      <c r="C34">
        <v>1994</v>
      </c>
      <c r="D34" s="70">
        <v>34435</v>
      </c>
      <c r="F34" s="72" t="str">
        <f t="shared" si="2"/>
        <v>19943</v>
      </c>
      <c r="G34" s="71">
        <f t="shared" si="3"/>
        <v>24</v>
      </c>
      <c r="H34">
        <v>1994</v>
      </c>
      <c r="I34" s="70">
        <v>34417</v>
      </c>
    </row>
    <row r="35" spans="1:9">
      <c r="A35" s="72" t="str">
        <f t="shared" si="0"/>
        <v>19954</v>
      </c>
      <c r="B35" s="71">
        <f t="shared" si="1"/>
        <v>11</v>
      </c>
      <c r="C35">
        <v>1995</v>
      </c>
      <c r="D35" s="70">
        <v>34800</v>
      </c>
      <c r="F35" s="72" t="str">
        <f t="shared" si="2"/>
        <v>19953</v>
      </c>
      <c r="G35" s="71">
        <f t="shared" si="3"/>
        <v>24</v>
      </c>
      <c r="H35">
        <v>1995</v>
      </c>
      <c r="I35" s="70">
        <v>34782</v>
      </c>
    </row>
    <row r="36" spans="1:9">
      <c r="A36" s="72" t="str">
        <f t="shared" si="0"/>
        <v>19964</v>
      </c>
      <c r="B36" s="71">
        <f t="shared" si="1"/>
        <v>9</v>
      </c>
      <c r="C36">
        <v>1996</v>
      </c>
      <c r="D36" s="70">
        <v>35164</v>
      </c>
      <c r="F36" s="72" t="str">
        <f t="shared" si="2"/>
        <v>19963</v>
      </c>
      <c r="G36" s="71">
        <f t="shared" si="3"/>
        <v>22</v>
      </c>
      <c r="H36">
        <v>1996</v>
      </c>
      <c r="I36" s="70">
        <v>35146</v>
      </c>
    </row>
    <row r="37" spans="1:9">
      <c r="A37" s="72" t="str">
        <f t="shared" si="0"/>
        <v>19974</v>
      </c>
      <c r="B37" s="71">
        <f t="shared" si="1"/>
        <v>8</v>
      </c>
      <c r="C37">
        <v>1997</v>
      </c>
      <c r="D37" s="70">
        <v>35528</v>
      </c>
      <c r="F37" s="72" t="str">
        <f t="shared" si="2"/>
        <v>19973</v>
      </c>
      <c r="G37" s="71">
        <f t="shared" si="3"/>
        <v>19</v>
      </c>
      <c r="H37">
        <v>1997</v>
      </c>
      <c r="I37" s="70">
        <v>35508</v>
      </c>
    </row>
    <row r="38" spans="1:9">
      <c r="A38" s="72" t="str">
        <f t="shared" si="0"/>
        <v>19984</v>
      </c>
      <c r="B38" s="71">
        <f t="shared" si="1"/>
        <v>7</v>
      </c>
      <c r="C38">
        <v>1998</v>
      </c>
      <c r="D38" s="70">
        <v>35892</v>
      </c>
      <c r="F38" s="72" t="str">
        <f t="shared" si="2"/>
        <v>19983</v>
      </c>
      <c r="G38" s="71">
        <f t="shared" si="3"/>
        <v>20</v>
      </c>
      <c r="H38">
        <v>1998</v>
      </c>
      <c r="I38" s="70">
        <v>35874</v>
      </c>
    </row>
    <row r="39" spans="1:9">
      <c r="A39" s="72" t="str">
        <f t="shared" si="0"/>
        <v>19994</v>
      </c>
      <c r="B39" s="71">
        <f t="shared" si="1"/>
        <v>6</v>
      </c>
      <c r="C39">
        <v>1999</v>
      </c>
      <c r="D39" s="70">
        <v>36256</v>
      </c>
      <c r="F39" s="72" t="str">
        <f t="shared" si="2"/>
        <v>19993</v>
      </c>
      <c r="G39" s="71">
        <f t="shared" si="3"/>
        <v>19</v>
      </c>
      <c r="H39">
        <v>1999</v>
      </c>
      <c r="I39" s="70">
        <v>36238</v>
      </c>
    </row>
    <row r="40" spans="1:9">
      <c r="A40" s="72" t="str">
        <f t="shared" si="0"/>
        <v>20004</v>
      </c>
      <c r="B40" s="71">
        <f t="shared" si="1"/>
        <v>5</v>
      </c>
      <c r="C40">
        <v>2000</v>
      </c>
      <c r="D40" s="70">
        <v>36621</v>
      </c>
      <c r="F40" s="72" t="str">
        <f t="shared" si="2"/>
        <v>20003</v>
      </c>
      <c r="G40" s="71">
        <f t="shared" si="3"/>
        <v>21</v>
      </c>
      <c r="H40">
        <v>2000</v>
      </c>
      <c r="I40" s="70">
        <v>36606</v>
      </c>
    </row>
    <row r="41" spans="1:9">
      <c r="A41" s="72" t="str">
        <f t="shared" si="0"/>
        <v>20014</v>
      </c>
      <c r="B41" s="71">
        <f t="shared" si="1"/>
        <v>5</v>
      </c>
      <c r="C41">
        <v>2001</v>
      </c>
      <c r="D41" s="70">
        <v>36986</v>
      </c>
      <c r="F41" s="72" t="str">
        <f t="shared" si="2"/>
        <v>20013</v>
      </c>
      <c r="G41" s="71">
        <f t="shared" si="3"/>
        <v>23</v>
      </c>
      <c r="H41">
        <v>2001</v>
      </c>
      <c r="I41" s="70">
        <v>36973</v>
      </c>
    </row>
    <row r="42" spans="1:9">
      <c r="A42" s="72" t="str">
        <f t="shared" si="0"/>
        <v>20024</v>
      </c>
      <c r="B42" s="71">
        <f t="shared" si="1"/>
        <v>5</v>
      </c>
      <c r="C42">
        <v>2002</v>
      </c>
      <c r="D42" s="70">
        <v>37351</v>
      </c>
      <c r="F42" s="72" t="str">
        <f t="shared" si="2"/>
        <v>20023</v>
      </c>
      <c r="G42" s="71">
        <f t="shared" si="3"/>
        <v>22</v>
      </c>
      <c r="H42">
        <v>2002</v>
      </c>
      <c r="I42" s="70">
        <v>37337</v>
      </c>
    </row>
    <row r="43" spans="1:9">
      <c r="A43" s="72" t="str">
        <f t="shared" si="0"/>
        <v>20034</v>
      </c>
      <c r="B43" s="71">
        <f t="shared" si="1"/>
        <v>7</v>
      </c>
      <c r="C43">
        <v>2003</v>
      </c>
      <c r="D43" s="70">
        <v>37718</v>
      </c>
      <c r="F43" s="72" t="str">
        <f t="shared" si="2"/>
        <v>20033</v>
      </c>
      <c r="G43" s="71">
        <f t="shared" si="3"/>
        <v>24</v>
      </c>
      <c r="H43">
        <v>2003</v>
      </c>
      <c r="I43" s="70">
        <v>37704</v>
      </c>
    </row>
    <row r="44" spans="1:9">
      <c r="A44" s="72" t="str">
        <f t="shared" si="0"/>
        <v>20044</v>
      </c>
      <c r="B44" s="71">
        <f t="shared" si="1"/>
        <v>7</v>
      </c>
      <c r="C44">
        <v>2004</v>
      </c>
      <c r="D44" s="70">
        <v>38084</v>
      </c>
      <c r="F44" s="72" t="str">
        <f t="shared" si="2"/>
        <v>20043</v>
      </c>
      <c r="G44" s="71">
        <f t="shared" si="3"/>
        <v>23</v>
      </c>
      <c r="H44">
        <v>2004</v>
      </c>
      <c r="I44" s="70">
        <v>38069</v>
      </c>
    </row>
    <row r="45" spans="1:9">
      <c r="A45" s="72" t="str">
        <f t="shared" si="0"/>
        <v>20054</v>
      </c>
      <c r="B45" s="71">
        <f t="shared" si="1"/>
        <v>6</v>
      </c>
      <c r="C45">
        <v>2005</v>
      </c>
      <c r="D45" s="70">
        <v>38448</v>
      </c>
      <c r="F45" s="72" t="str">
        <f t="shared" si="2"/>
        <v>20053</v>
      </c>
      <c r="G45" s="71">
        <f t="shared" si="3"/>
        <v>24</v>
      </c>
      <c r="H45">
        <v>2005</v>
      </c>
      <c r="I45" s="70">
        <v>38435</v>
      </c>
    </row>
    <row r="46" spans="1:9">
      <c r="A46" s="72" t="str">
        <f t="shared" si="0"/>
        <v>20064</v>
      </c>
      <c r="B46" s="71">
        <f t="shared" si="1"/>
        <v>5</v>
      </c>
      <c r="C46">
        <v>2006</v>
      </c>
      <c r="D46" s="70">
        <v>38812</v>
      </c>
      <c r="F46" s="72" t="str">
        <f t="shared" si="2"/>
        <v>20063</v>
      </c>
      <c r="G46" s="71">
        <f t="shared" si="3"/>
        <v>23</v>
      </c>
      <c r="H46">
        <v>2006</v>
      </c>
      <c r="I46" s="70">
        <v>38799</v>
      </c>
    </row>
    <row r="47" spans="1:9">
      <c r="A47" s="72" t="str">
        <f t="shared" si="0"/>
        <v>20074</v>
      </c>
      <c r="B47" s="71">
        <f t="shared" si="1"/>
        <v>4</v>
      </c>
      <c r="C47">
        <v>2007</v>
      </c>
      <c r="D47" s="70">
        <v>39176</v>
      </c>
      <c r="F47" s="72" t="str">
        <f t="shared" si="2"/>
        <v>20073</v>
      </c>
      <c r="G47" s="71">
        <f t="shared" si="3"/>
        <v>23</v>
      </c>
      <c r="H47">
        <v>2007</v>
      </c>
      <c r="I47" s="70">
        <v>39164</v>
      </c>
    </row>
    <row r="48" spans="1:9">
      <c r="A48" s="72" t="str">
        <f t="shared" si="0"/>
        <v>20084</v>
      </c>
      <c r="B48" s="71">
        <f t="shared" si="1"/>
        <v>4</v>
      </c>
      <c r="C48">
        <v>2008</v>
      </c>
      <c r="D48" s="70">
        <v>39542</v>
      </c>
      <c r="F48" s="72" t="str">
        <f t="shared" si="2"/>
        <v>20083</v>
      </c>
      <c r="G48" s="71">
        <f t="shared" si="3"/>
        <v>24</v>
      </c>
      <c r="H48">
        <v>2008</v>
      </c>
      <c r="I48" s="70">
        <v>39531</v>
      </c>
    </row>
    <row r="49" spans="1:9">
      <c r="A49" s="72" t="str">
        <f t="shared" si="0"/>
        <v>20094</v>
      </c>
      <c r="B49" s="71">
        <f t="shared" si="1"/>
        <v>6</v>
      </c>
      <c r="C49">
        <v>2009</v>
      </c>
      <c r="D49" s="70">
        <v>39909</v>
      </c>
      <c r="F49" s="72" t="str">
        <f t="shared" si="2"/>
        <v>20093</v>
      </c>
      <c r="G49" s="71">
        <f t="shared" si="3"/>
        <v>23</v>
      </c>
      <c r="H49">
        <v>2009</v>
      </c>
      <c r="I49" s="70">
        <v>39895</v>
      </c>
    </row>
    <row r="50" spans="1:9">
      <c r="A50" s="72" t="str">
        <f t="shared" si="0"/>
        <v>20104</v>
      </c>
      <c r="B50" s="71">
        <f t="shared" si="1"/>
        <v>6</v>
      </c>
      <c r="C50">
        <v>2010</v>
      </c>
      <c r="D50" s="70">
        <v>40274</v>
      </c>
      <c r="F50" s="72" t="str">
        <f t="shared" si="2"/>
        <v>20103</v>
      </c>
      <c r="G50" s="71">
        <f t="shared" si="3"/>
        <v>23</v>
      </c>
      <c r="H50">
        <v>2010</v>
      </c>
      <c r="I50" s="70">
        <v>40260</v>
      </c>
    </row>
    <row r="51" spans="1:9">
      <c r="A51" s="72" t="str">
        <f t="shared" si="0"/>
        <v>20114</v>
      </c>
      <c r="B51" s="71">
        <f t="shared" si="1"/>
        <v>6</v>
      </c>
      <c r="C51">
        <v>2011</v>
      </c>
      <c r="D51" s="70">
        <v>40639</v>
      </c>
      <c r="F51" s="72" t="str">
        <f t="shared" si="2"/>
        <v>20113</v>
      </c>
      <c r="G51" s="71">
        <f t="shared" si="3"/>
        <v>23</v>
      </c>
      <c r="H51">
        <v>2011</v>
      </c>
      <c r="I51" s="70">
        <v>40625</v>
      </c>
    </row>
    <row r="52" spans="1:9">
      <c r="A52" s="72" t="str">
        <f t="shared" si="0"/>
        <v>20124</v>
      </c>
      <c r="B52" s="71">
        <f t="shared" si="1"/>
        <v>4</v>
      </c>
      <c r="C52">
        <v>2012</v>
      </c>
      <c r="D52" s="70">
        <v>41003</v>
      </c>
      <c r="F52" s="72" t="str">
        <f t="shared" si="2"/>
        <v>20123</v>
      </c>
      <c r="G52" s="71">
        <f t="shared" si="3"/>
        <v>23</v>
      </c>
      <c r="H52">
        <v>2012</v>
      </c>
      <c r="I52" s="70">
        <v>40991</v>
      </c>
    </row>
    <row r="53" spans="1:9">
      <c r="A53" s="72" t="str">
        <f t="shared" si="0"/>
        <v>20134</v>
      </c>
      <c r="B53" s="71">
        <f t="shared" si="1"/>
        <v>5</v>
      </c>
      <c r="C53">
        <v>2013</v>
      </c>
      <c r="D53" s="70">
        <v>41369</v>
      </c>
      <c r="F53" s="72" t="str">
        <f t="shared" si="2"/>
        <v>20133</v>
      </c>
      <c r="G53" s="71">
        <f t="shared" si="3"/>
        <v>22</v>
      </c>
      <c r="H53">
        <v>2013</v>
      </c>
      <c r="I53" s="70">
        <v>41355</v>
      </c>
    </row>
    <row r="54" spans="1:9">
      <c r="A54" s="72" t="str">
        <f t="shared" si="0"/>
        <v>20144</v>
      </c>
      <c r="B54" s="71">
        <f t="shared" si="1"/>
        <v>7</v>
      </c>
      <c r="C54">
        <v>2014</v>
      </c>
      <c r="D54" s="70">
        <v>41736</v>
      </c>
      <c r="F54" s="72" t="str">
        <f t="shared" si="2"/>
        <v>20143</v>
      </c>
      <c r="G54" s="71">
        <f t="shared" si="3"/>
        <v>24</v>
      </c>
      <c r="H54">
        <v>2014</v>
      </c>
      <c r="I54" s="70">
        <v>41722</v>
      </c>
    </row>
    <row r="55" spans="1:9">
      <c r="A55" s="72" t="str">
        <f t="shared" si="0"/>
        <v>20154</v>
      </c>
      <c r="B55" s="71">
        <f t="shared" si="1"/>
        <v>6</v>
      </c>
      <c r="C55">
        <v>2015</v>
      </c>
      <c r="D55" s="70">
        <v>42100</v>
      </c>
      <c r="F55" s="72" t="str">
        <f t="shared" si="2"/>
        <v>20153</v>
      </c>
      <c r="G55" s="71">
        <f t="shared" si="3"/>
        <v>23</v>
      </c>
      <c r="H55">
        <v>2015</v>
      </c>
      <c r="I55" s="70">
        <v>42086</v>
      </c>
    </row>
    <row r="56" spans="1:9">
      <c r="A56" s="72" t="str">
        <f t="shared" si="0"/>
        <v>20164</v>
      </c>
      <c r="B56" s="71">
        <f t="shared" si="1"/>
        <v>6</v>
      </c>
      <c r="C56">
        <v>2016</v>
      </c>
      <c r="D56" s="70">
        <v>42466</v>
      </c>
      <c r="F56" s="72" t="str">
        <f t="shared" si="2"/>
        <v>20163</v>
      </c>
      <c r="G56" s="71">
        <f t="shared" si="3"/>
        <v>23</v>
      </c>
      <c r="H56">
        <v>2016</v>
      </c>
      <c r="I56" s="70">
        <v>42452</v>
      </c>
    </row>
    <row r="57" spans="1:9">
      <c r="A57" s="72" t="str">
        <f t="shared" si="0"/>
        <v>20174</v>
      </c>
      <c r="B57" s="71">
        <f t="shared" si="1"/>
        <v>5</v>
      </c>
      <c r="C57">
        <v>2017</v>
      </c>
      <c r="D57" s="70">
        <v>42830</v>
      </c>
      <c r="F57" s="72" t="str">
        <f t="shared" si="2"/>
        <v>20173</v>
      </c>
      <c r="G57" s="71">
        <f t="shared" si="3"/>
        <v>23</v>
      </c>
      <c r="H57">
        <v>2017</v>
      </c>
      <c r="I57" s="70">
        <v>42817</v>
      </c>
    </row>
    <row r="58" spans="1:9">
      <c r="A58" s="72" t="str">
        <f t="shared" si="0"/>
        <v>20184</v>
      </c>
      <c r="B58" s="71">
        <f t="shared" si="1"/>
        <v>4</v>
      </c>
      <c r="C58">
        <v>2018</v>
      </c>
      <c r="D58" s="70">
        <v>43194</v>
      </c>
      <c r="F58" s="72" t="str">
        <f t="shared" si="2"/>
        <v>20183</v>
      </c>
      <c r="G58" s="71">
        <f t="shared" si="3"/>
        <v>23</v>
      </c>
      <c r="H58">
        <v>2018</v>
      </c>
      <c r="I58" s="70">
        <v>43182</v>
      </c>
    </row>
    <row r="59" spans="1:9">
      <c r="A59" s="72" t="str">
        <f t="shared" si="0"/>
        <v>20194</v>
      </c>
      <c r="B59" s="71">
        <f t="shared" si="1"/>
        <v>2</v>
      </c>
      <c r="C59">
        <v>2019</v>
      </c>
      <c r="D59" s="70">
        <v>43557</v>
      </c>
      <c r="F59" s="72" t="str">
        <f t="shared" si="2"/>
        <v>20193</v>
      </c>
      <c r="G59" s="71">
        <f t="shared" si="3"/>
        <v>25</v>
      </c>
      <c r="H59">
        <v>2019</v>
      </c>
      <c r="I59" s="70">
        <v>43549</v>
      </c>
    </row>
    <row r="60" spans="1:9">
      <c r="A60" s="72" t="str">
        <f t="shared" si="0"/>
        <v>20204</v>
      </c>
      <c r="B60" s="71">
        <f t="shared" si="1"/>
        <v>3</v>
      </c>
      <c r="C60">
        <v>2020</v>
      </c>
      <c r="D60" s="70">
        <v>43924</v>
      </c>
      <c r="F60" s="72" t="str">
        <f t="shared" si="2"/>
        <v>20203</v>
      </c>
      <c r="G60" s="71">
        <f t="shared" si="3"/>
        <v>23</v>
      </c>
      <c r="H60">
        <v>2020</v>
      </c>
      <c r="I60" s="70">
        <v>43913</v>
      </c>
    </row>
    <row r="61" spans="1:9">
      <c r="A61" s="72" t="str">
        <f t="shared" si="0"/>
        <v>20214</v>
      </c>
      <c r="B61" s="71">
        <f t="shared" si="1"/>
        <v>5</v>
      </c>
      <c r="C61">
        <v>2021</v>
      </c>
      <c r="D61" s="70">
        <v>44291</v>
      </c>
      <c r="F61" s="72" t="str">
        <f t="shared" si="2"/>
        <v>20213</v>
      </c>
      <c r="G61" s="71">
        <f t="shared" si="3"/>
        <v>23</v>
      </c>
      <c r="H61">
        <v>2021</v>
      </c>
      <c r="I61" s="70">
        <v>44278</v>
      </c>
    </row>
    <row r="62" spans="1:9">
      <c r="A62" s="72" t="str">
        <f t="shared" si="0"/>
        <v>20224</v>
      </c>
      <c r="B62" s="71">
        <f t="shared" si="1"/>
        <v>5</v>
      </c>
      <c r="C62">
        <v>2022</v>
      </c>
      <c r="D62" s="70">
        <v>44656</v>
      </c>
      <c r="F62" s="72" t="str">
        <f t="shared" si="2"/>
        <v>20223</v>
      </c>
      <c r="G62" s="71">
        <f t="shared" si="3"/>
        <v>23</v>
      </c>
      <c r="H62">
        <v>2022</v>
      </c>
      <c r="I62" s="70">
        <v>44643</v>
      </c>
    </row>
    <row r="63" spans="1:9">
      <c r="A63" s="72" t="str">
        <f t="shared" si="0"/>
        <v>20234</v>
      </c>
      <c r="B63" s="71">
        <f t="shared" si="1"/>
        <v>5</v>
      </c>
      <c r="C63">
        <v>2023</v>
      </c>
      <c r="D63" s="70">
        <v>45021</v>
      </c>
      <c r="F63" s="72" t="str">
        <f t="shared" si="2"/>
        <v>20233</v>
      </c>
      <c r="G63" s="71">
        <f t="shared" si="3"/>
        <v>23</v>
      </c>
      <c r="H63">
        <v>2023</v>
      </c>
      <c r="I63" s="70">
        <v>45008</v>
      </c>
    </row>
    <row r="64" spans="1:9">
      <c r="A64" s="72" t="str">
        <f t="shared" si="0"/>
        <v>20244</v>
      </c>
      <c r="B64" s="71">
        <f t="shared" si="1"/>
        <v>3</v>
      </c>
      <c r="C64">
        <v>2024</v>
      </c>
      <c r="D64" s="70">
        <v>45385</v>
      </c>
      <c r="F64" s="72" t="str">
        <f t="shared" si="2"/>
        <v>20243</v>
      </c>
      <c r="G64" s="71">
        <f t="shared" si="3"/>
        <v>22</v>
      </c>
      <c r="H64">
        <v>2024</v>
      </c>
      <c r="I64" s="70">
        <v>45373</v>
      </c>
    </row>
    <row r="65" spans="1:9">
      <c r="A65" s="72" t="str">
        <f t="shared" si="0"/>
        <v>19001</v>
      </c>
      <c r="B65" s="71">
        <f t="shared" si="1"/>
        <v>0</v>
      </c>
      <c r="C65">
        <v>2025</v>
      </c>
      <c r="F65" s="72" t="str">
        <f t="shared" si="2"/>
        <v>20253</v>
      </c>
      <c r="G65" s="71">
        <f t="shared" si="3"/>
        <v>24</v>
      </c>
      <c r="H65">
        <v>2025</v>
      </c>
      <c r="I65" s="70">
        <v>45740</v>
      </c>
    </row>
    <row r="66" spans="1:9">
      <c r="A66" s="72" t="str">
        <f t="shared" ref="A66:A100" si="4">YEAR(D66)&amp;MONTH(D66)</f>
        <v>19001</v>
      </c>
      <c r="B66" s="71">
        <f t="shared" ref="B66:B100" si="5">DAY(D66)</f>
        <v>0</v>
      </c>
      <c r="F66" s="72" t="str">
        <f t="shared" ref="F66:F100" si="6">YEAR(I66)&amp;MONTH(I66)</f>
        <v>19001</v>
      </c>
      <c r="G66" s="71">
        <f t="shared" ref="G66:G100" si="7">DAY(I66)</f>
        <v>0</v>
      </c>
    </row>
    <row r="67" spans="1:9">
      <c r="A67" s="72" t="str">
        <f t="shared" si="4"/>
        <v>19001</v>
      </c>
      <c r="B67" s="71">
        <f t="shared" si="5"/>
        <v>0</v>
      </c>
      <c r="F67" s="72" t="str">
        <f t="shared" si="6"/>
        <v>19001</v>
      </c>
      <c r="G67" s="71">
        <f t="shared" si="7"/>
        <v>0</v>
      </c>
    </row>
    <row r="68" spans="1:9">
      <c r="A68" s="72" t="str">
        <f t="shared" si="4"/>
        <v>19001</v>
      </c>
      <c r="B68" s="71">
        <f t="shared" si="5"/>
        <v>0</v>
      </c>
      <c r="F68" s="72" t="str">
        <f t="shared" si="6"/>
        <v>19001</v>
      </c>
      <c r="G68" s="71">
        <f t="shared" si="7"/>
        <v>0</v>
      </c>
    </row>
    <row r="69" spans="1:9">
      <c r="A69" s="72" t="str">
        <f t="shared" si="4"/>
        <v>19001</v>
      </c>
      <c r="B69" s="71">
        <f t="shared" si="5"/>
        <v>0</v>
      </c>
      <c r="F69" s="72" t="str">
        <f t="shared" si="6"/>
        <v>19001</v>
      </c>
      <c r="G69" s="71">
        <f t="shared" si="7"/>
        <v>0</v>
      </c>
    </row>
    <row r="70" spans="1:9">
      <c r="A70" s="72" t="str">
        <f t="shared" si="4"/>
        <v>19001</v>
      </c>
      <c r="B70" s="71">
        <f t="shared" si="5"/>
        <v>0</v>
      </c>
      <c r="F70" s="72" t="str">
        <f t="shared" si="6"/>
        <v>19001</v>
      </c>
      <c r="G70" s="71">
        <f t="shared" si="7"/>
        <v>0</v>
      </c>
    </row>
    <row r="71" spans="1:9">
      <c r="A71" s="72" t="str">
        <f t="shared" si="4"/>
        <v>19001</v>
      </c>
      <c r="B71" s="71">
        <f t="shared" si="5"/>
        <v>0</v>
      </c>
      <c r="F71" s="72" t="str">
        <f t="shared" si="6"/>
        <v>19001</v>
      </c>
      <c r="G71" s="71">
        <f t="shared" si="7"/>
        <v>0</v>
      </c>
    </row>
    <row r="72" spans="1:9">
      <c r="A72" s="72" t="str">
        <f t="shared" si="4"/>
        <v>19001</v>
      </c>
      <c r="B72" s="71">
        <f t="shared" si="5"/>
        <v>0</v>
      </c>
      <c r="F72" s="72" t="str">
        <f t="shared" si="6"/>
        <v>19001</v>
      </c>
      <c r="G72" s="71">
        <f t="shared" si="7"/>
        <v>0</v>
      </c>
    </row>
    <row r="73" spans="1:9">
      <c r="A73" s="72" t="str">
        <f t="shared" si="4"/>
        <v>19001</v>
      </c>
      <c r="B73" s="71">
        <f t="shared" si="5"/>
        <v>0</v>
      </c>
      <c r="F73" s="72" t="str">
        <f t="shared" si="6"/>
        <v>19001</v>
      </c>
      <c r="G73" s="71">
        <f t="shared" si="7"/>
        <v>0</v>
      </c>
    </row>
    <row r="74" spans="1:9">
      <c r="A74" s="72" t="str">
        <f t="shared" si="4"/>
        <v>19001</v>
      </c>
      <c r="B74" s="71">
        <f t="shared" si="5"/>
        <v>0</v>
      </c>
      <c r="F74" s="72" t="str">
        <f t="shared" si="6"/>
        <v>19001</v>
      </c>
      <c r="G74" s="71">
        <f t="shared" si="7"/>
        <v>0</v>
      </c>
    </row>
    <row r="75" spans="1:9">
      <c r="A75" s="72" t="str">
        <f t="shared" si="4"/>
        <v>19001</v>
      </c>
      <c r="B75" s="71">
        <f t="shared" si="5"/>
        <v>0</v>
      </c>
      <c r="F75" s="72" t="str">
        <f t="shared" si="6"/>
        <v>19001</v>
      </c>
      <c r="G75" s="71">
        <f t="shared" si="7"/>
        <v>0</v>
      </c>
    </row>
    <row r="76" spans="1:9">
      <c r="A76" s="72" t="str">
        <f t="shared" si="4"/>
        <v>19001</v>
      </c>
      <c r="B76" s="71">
        <f t="shared" si="5"/>
        <v>0</v>
      </c>
      <c r="F76" s="72" t="str">
        <f t="shared" si="6"/>
        <v>19001</v>
      </c>
      <c r="G76" s="71">
        <f t="shared" si="7"/>
        <v>0</v>
      </c>
    </row>
    <row r="77" spans="1:9">
      <c r="A77" s="72" t="str">
        <f t="shared" si="4"/>
        <v>19001</v>
      </c>
      <c r="B77" s="71">
        <f t="shared" si="5"/>
        <v>0</v>
      </c>
      <c r="F77" s="72" t="str">
        <f t="shared" si="6"/>
        <v>19001</v>
      </c>
      <c r="G77" s="71">
        <f t="shared" si="7"/>
        <v>0</v>
      </c>
    </row>
    <row r="78" spans="1:9">
      <c r="A78" s="72" t="str">
        <f t="shared" si="4"/>
        <v>19001</v>
      </c>
      <c r="B78" s="71">
        <f t="shared" si="5"/>
        <v>0</v>
      </c>
      <c r="F78" s="72" t="str">
        <f t="shared" si="6"/>
        <v>19001</v>
      </c>
      <c r="G78" s="71">
        <f t="shared" si="7"/>
        <v>0</v>
      </c>
    </row>
    <row r="79" spans="1:9">
      <c r="A79" s="72" t="str">
        <f t="shared" si="4"/>
        <v>19001</v>
      </c>
      <c r="B79" s="71">
        <f t="shared" si="5"/>
        <v>0</v>
      </c>
      <c r="F79" s="72" t="str">
        <f t="shared" si="6"/>
        <v>19001</v>
      </c>
      <c r="G79" s="71">
        <f t="shared" si="7"/>
        <v>0</v>
      </c>
    </row>
    <row r="80" spans="1:9">
      <c r="A80" s="72" t="str">
        <f t="shared" si="4"/>
        <v>19001</v>
      </c>
      <c r="B80" s="71">
        <f t="shared" si="5"/>
        <v>0</v>
      </c>
      <c r="F80" s="72" t="str">
        <f t="shared" si="6"/>
        <v>19001</v>
      </c>
      <c r="G80" s="71">
        <f t="shared" si="7"/>
        <v>0</v>
      </c>
    </row>
    <row r="81" spans="1:7">
      <c r="A81" s="72" t="str">
        <f t="shared" si="4"/>
        <v>19001</v>
      </c>
      <c r="B81" s="71">
        <f t="shared" si="5"/>
        <v>0</v>
      </c>
      <c r="F81" s="72" t="str">
        <f t="shared" si="6"/>
        <v>19001</v>
      </c>
      <c r="G81" s="71">
        <f t="shared" si="7"/>
        <v>0</v>
      </c>
    </row>
    <row r="82" spans="1:7">
      <c r="A82" s="72" t="str">
        <f t="shared" si="4"/>
        <v>19001</v>
      </c>
      <c r="B82" s="71">
        <f t="shared" si="5"/>
        <v>0</v>
      </c>
      <c r="F82" s="72" t="str">
        <f t="shared" si="6"/>
        <v>19001</v>
      </c>
      <c r="G82" s="71">
        <f t="shared" si="7"/>
        <v>0</v>
      </c>
    </row>
    <row r="83" spans="1:7">
      <c r="A83" s="72" t="str">
        <f t="shared" si="4"/>
        <v>19001</v>
      </c>
      <c r="B83" s="71">
        <f t="shared" si="5"/>
        <v>0</v>
      </c>
      <c r="F83" s="72" t="str">
        <f t="shared" si="6"/>
        <v>19001</v>
      </c>
      <c r="G83" s="71">
        <f t="shared" si="7"/>
        <v>0</v>
      </c>
    </row>
    <row r="84" spans="1:7">
      <c r="A84" s="72" t="str">
        <f t="shared" si="4"/>
        <v>19001</v>
      </c>
      <c r="B84" s="71">
        <f t="shared" si="5"/>
        <v>0</v>
      </c>
      <c r="F84" s="72" t="str">
        <f t="shared" si="6"/>
        <v>19001</v>
      </c>
      <c r="G84" s="71">
        <f t="shared" si="7"/>
        <v>0</v>
      </c>
    </row>
    <row r="85" spans="1:7">
      <c r="A85" s="72" t="str">
        <f t="shared" si="4"/>
        <v>19001</v>
      </c>
      <c r="B85" s="71">
        <f t="shared" si="5"/>
        <v>0</v>
      </c>
      <c r="F85" s="72" t="str">
        <f t="shared" si="6"/>
        <v>19001</v>
      </c>
      <c r="G85" s="71">
        <f t="shared" si="7"/>
        <v>0</v>
      </c>
    </row>
    <row r="86" spans="1:7">
      <c r="A86" s="72" t="str">
        <f t="shared" si="4"/>
        <v>19001</v>
      </c>
      <c r="B86" s="71">
        <f t="shared" si="5"/>
        <v>0</v>
      </c>
      <c r="F86" s="72" t="str">
        <f t="shared" si="6"/>
        <v>19001</v>
      </c>
      <c r="G86" s="71">
        <f t="shared" si="7"/>
        <v>0</v>
      </c>
    </row>
    <row r="87" spans="1:7">
      <c r="A87" s="72" t="str">
        <f t="shared" si="4"/>
        <v>19001</v>
      </c>
      <c r="B87" s="71">
        <f t="shared" si="5"/>
        <v>0</v>
      </c>
      <c r="F87" s="72" t="str">
        <f t="shared" si="6"/>
        <v>19001</v>
      </c>
      <c r="G87" s="71">
        <f t="shared" si="7"/>
        <v>0</v>
      </c>
    </row>
    <row r="88" spans="1:7">
      <c r="A88" s="72" t="str">
        <f t="shared" si="4"/>
        <v>19001</v>
      </c>
      <c r="B88" s="71">
        <f t="shared" si="5"/>
        <v>0</v>
      </c>
      <c r="F88" s="72" t="str">
        <f t="shared" si="6"/>
        <v>19001</v>
      </c>
      <c r="G88" s="71">
        <f t="shared" si="7"/>
        <v>0</v>
      </c>
    </row>
    <row r="89" spans="1:7">
      <c r="A89" s="72" t="str">
        <f t="shared" si="4"/>
        <v>19001</v>
      </c>
      <c r="B89" s="71">
        <f t="shared" si="5"/>
        <v>0</v>
      </c>
      <c r="F89" s="72" t="str">
        <f t="shared" si="6"/>
        <v>19001</v>
      </c>
      <c r="G89" s="71">
        <f t="shared" si="7"/>
        <v>0</v>
      </c>
    </row>
    <row r="90" spans="1:7">
      <c r="A90" s="72" t="str">
        <f t="shared" si="4"/>
        <v>19001</v>
      </c>
      <c r="B90" s="71">
        <f t="shared" si="5"/>
        <v>0</v>
      </c>
      <c r="F90" s="72" t="str">
        <f t="shared" si="6"/>
        <v>19001</v>
      </c>
      <c r="G90" s="71">
        <f t="shared" si="7"/>
        <v>0</v>
      </c>
    </row>
    <row r="91" spans="1:7">
      <c r="A91" s="72" t="str">
        <f t="shared" si="4"/>
        <v>19001</v>
      </c>
      <c r="B91" s="71">
        <f t="shared" si="5"/>
        <v>0</v>
      </c>
      <c r="F91" s="72" t="str">
        <f t="shared" si="6"/>
        <v>19001</v>
      </c>
      <c r="G91" s="71">
        <f t="shared" si="7"/>
        <v>0</v>
      </c>
    </row>
    <row r="92" spans="1:7">
      <c r="A92" s="72" t="str">
        <f t="shared" si="4"/>
        <v>19001</v>
      </c>
      <c r="B92" s="71">
        <f t="shared" si="5"/>
        <v>0</v>
      </c>
      <c r="F92" s="72" t="str">
        <f t="shared" si="6"/>
        <v>19001</v>
      </c>
      <c r="G92" s="71">
        <f t="shared" si="7"/>
        <v>0</v>
      </c>
    </row>
    <row r="93" spans="1:7">
      <c r="A93" s="72" t="str">
        <f t="shared" si="4"/>
        <v>19001</v>
      </c>
      <c r="B93" s="71">
        <f t="shared" si="5"/>
        <v>0</v>
      </c>
      <c r="F93" s="72" t="str">
        <f t="shared" si="6"/>
        <v>19001</v>
      </c>
      <c r="G93" s="71">
        <f t="shared" si="7"/>
        <v>0</v>
      </c>
    </row>
    <row r="94" spans="1:7">
      <c r="A94" s="72" t="str">
        <f t="shared" si="4"/>
        <v>19001</v>
      </c>
      <c r="B94" s="71">
        <f t="shared" si="5"/>
        <v>0</v>
      </c>
      <c r="F94" s="72" t="str">
        <f t="shared" si="6"/>
        <v>19001</v>
      </c>
      <c r="G94" s="71">
        <f t="shared" si="7"/>
        <v>0</v>
      </c>
    </row>
    <row r="95" spans="1:7">
      <c r="A95" s="72" t="str">
        <f t="shared" si="4"/>
        <v>19001</v>
      </c>
      <c r="B95" s="71">
        <f t="shared" si="5"/>
        <v>0</v>
      </c>
      <c r="F95" s="72" t="str">
        <f t="shared" si="6"/>
        <v>19001</v>
      </c>
      <c r="G95" s="71">
        <f t="shared" si="7"/>
        <v>0</v>
      </c>
    </row>
    <row r="96" spans="1:7">
      <c r="A96" s="72" t="str">
        <f t="shared" si="4"/>
        <v>19001</v>
      </c>
      <c r="B96" s="71">
        <f t="shared" si="5"/>
        <v>0</v>
      </c>
      <c r="F96" s="72" t="str">
        <f t="shared" si="6"/>
        <v>19001</v>
      </c>
      <c r="G96" s="71">
        <f t="shared" si="7"/>
        <v>0</v>
      </c>
    </row>
    <row r="97" spans="1:7">
      <c r="A97" s="72" t="str">
        <f t="shared" si="4"/>
        <v>19001</v>
      </c>
      <c r="B97" s="71">
        <f t="shared" si="5"/>
        <v>0</v>
      </c>
      <c r="F97" s="72" t="str">
        <f t="shared" si="6"/>
        <v>19001</v>
      </c>
      <c r="G97" s="71">
        <f t="shared" si="7"/>
        <v>0</v>
      </c>
    </row>
    <row r="98" spans="1:7">
      <c r="A98" s="72" t="str">
        <f t="shared" si="4"/>
        <v>19001</v>
      </c>
      <c r="B98" s="71">
        <f t="shared" si="5"/>
        <v>0</v>
      </c>
      <c r="F98" s="72" t="str">
        <f t="shared" si="6"/>
        <v>19001</v>
      </c>
      <c r="G98" s="71">
        <f t="shared" si="7"/>
        <v>0</v>
      </c>
    </row>
    <row r="99" spans="1:7">
      <c r="A99" s="72" t="str">
        <f t="shared" si="4"/>
        <v>19001</v>
      </c>
      <c r="B99" s="71">
        <f t="shared" si="5"/>
        <v>0</v>
      </c>
      <c r="F99" s="72" t="str">
        <f t="shared" si="6"/>
        <v>19001</v>
      </c>
      <c r="G99" s="71">
        <f t="shared" si="7"/>
        <v>0</v>
      </c>
    </row>
    <row r="100" spans="1:7">
      <c r="A100" s="72" t="str">
        <f t="shared" si="4"/>
        <v>19001</v>
      </c>
      <c r="B100" s="71">
        <f t="shared" si="5"/>
        <v>0</v>
      </c>
      <c r="F100" s="72" t="str">
        <f t="shared" si="6"/>
        <v>19001</v>
      </c>
      <c r="G100" s="71">
        <f t="shared" si="7"/>
        <v>0</v>
      </c>
    </row>
  </sheetData>
  <sheetProtection algorithmName="SHA-512" hashValue="nm6Pox2LOtirACMimNwGhRvl+Ti9Wzou9XGGo8AA1s3n9qjGqxcEaxOzEdLXKHQkr3Q3EmZYERW3YjqSStIAcg==" saltValue="9+443MVUUiiiEXTRhMH+Jg==" spinCount="100000" sheet="1" objects="1" scenarios="1"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各種証明書申請書</vt:lpstr>
      <vt:lpstr>Sheet1</vt:lpstr>
      <vt:lpstr>式実施日</vt:lpstr>
      <vt:lpstr>各種証明書申請書!Print_Area</vt:lpstr>
    </vt:vector>
  </TitlesOfParts>
  <Company>室蘭工業大学教務課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修学指導</dc:creator>
  <cp:lastModifiedBy>南　圭奈</cp:lastModifiedBy>
  <cp:lastPrinted>2026-07-13T02:52:53Z</cp:lastPrinted>
  <dcterms:created xsi:type="dcterms:W3CDTF">2002-12-10T00:42:06Z</dcterms:created>
  <dcterms:modified xsi:type="dcterms:W3CDTF">2026-07-13T03:02:08Z</dcterms:modified>
</cp:coreProperties>
</file>