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tgaku02\デスクトップ\サークル\"/>
    </mc:Choice>
  </mc:AlternateContent>
  <xr:revisionPtr revIDLastSave="0" documentId="13_ncr:1_{3BA5E4F0-0813-43B7-9740-2CD28F7F67DE}" xr6:coauthVersionLast="47" xr6:coauthVersionMax="47" xr10:uidLastSave="{00000000-0000-0000-0000-000000000000}"/>
  <workbookProtection workbookAlgorithmName="SHA-512" workbookHashValue="Iz2TW7qEiSqcvMN9KquwfkojXHjGV93MtvXpJXh4hpZQOId9IAUMe04dOeCuA5WK7PJ6ELbXPjwD3wqW60S03A==" workbookSaltValue="2K8E2Zv4watY0bMIELBn9w==" workbookSpinCount="100000" lockStructure="1"/>
  <bookViews>
    <workbookView xWindow="-98" yWindow="-98" windowWidth="28996" windowHeight="15675" tabRatio="727" xr2:uid="{00000000-000D-0000-FFFF-FFFF00000000}"/>
  </bookViews>
  <sheets>
    <sheet name="0_提出書類チェック表" sheetId="2" r:id="rId1"/>
    <sheet name="1_学内団体結成・継続届" sheetId="3" r:id="rId2"/>
    <sheet name="2_部員名簿" sheetId="4" r:id="rId3"/>
    <sheet name="2_部員名簿 (記入例)" sheetId="13" r:id="rId4"/>
    <sheet name="3_活動報告書" sheetId="5" r:id="rId5"/>
    <sheet name="4_収支決算書" sheetId="17" r:id="rId6"/>
    <sheet name="4_収支決算書 (記入例)" sheetId="16" r:id="rId7"/>
    <sheet name="6_誓約書" sheetId="8" r:id="rId8"/>
    <sheet name="7_サークル援助願" sheetId="7" r:id="rId9"/>
    <sheet name="7_サークル援助願 (記入例)" sheetId="14" r:id="rId10"/>
    <sheet name="8_部室使用許可願" sheetId="11" r:id="rId11"/>
    <sheet name="9_要望書" sheetId="12" r:id="rId12"/>
    <sheet name="基本データ等" sheetId="18" state="hidden" r:id="rId13"/>
    <sheet name="団体一覧" sheetId="19" state="hidden" r:id="rId14"/>
  </sheets>
  <definedNames>
    <definedName name="_xlnm._FilterDatabase" localSheetId="3" hidden="1">'2_部員名簿 (記入例)'!$A$2:$F$40</definedName>
    <definedName name="_xlnm.Print_Area" localSheetId="0">'0_提出書類チェック表'!$A$1:$E$42</definedName>
    <definedName name="_xlnm.Print_Area" localSheetId="1">'1_学内団体結成・継続届'!$A$2:$L$45</definedName>
    <definedName name="_xlnm.Print_Area" localSheetId="2">'2_部員名簿'!$A$1:$G$85</definedName>
    <definedName name="_xlnm.Print_Area" localSheetId="3">'2_部員名簿 (記入例)'!$A$1:$F$57</definedName>
    <definedName name="_xlnm.Print_Area" localSheetId="4">'3_活動報告書'!$B:$F</definedName>
    <definedName name="_xlnm.Print_Area" localSheetId="7">'6_誓約書'!$A$1:$L$42</definedName>
    <definedName name="_xlnm.Print_Area" localSheetId="8">'7_サークル援助願'!$A$1:$L$34</definedName>
    <definedName name="_xlnm.Print_Area" localSheetId="9">'7_サークル援助願 (記入例)'!$A$1:$J$34</definedName>
    <definedName name="_xlnm.Print_Area" localSheetId="10">'8_部室使用許可願'!$A$1:$J$44</definedName>
    <definedName name="_xlnm.Print_Area" localSheetId="11">'9_要望書'!$A$1:$J$8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4" l="1"/>
  <c r="B5" i="7" l="1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G37" i="3"/>
  <c r="D37" i="3"/>
  <c r="A14" i="7" s="1"/>
  <c r="A25" i="7" l="1"/>
  <c r="A12" i="7"/>
  <c r="A22" i="7"/>
  <c r="A10" i="7"/>
  <c r="A21" i="7"/>
  <c r="A20" i="7"/>
  <c r="A8" i="7"/>
  <c r="A31" i="7"/>
  <c r="A29" i="7"/>
  <c r="A17" i="7"/>
  <c r="A5" i="7"/>
  <c r="A24" i="7"/>
  <c r="A23" i="7"/>
  <c r="A11" i="7"/>
  <c r="A33" i="7"/>
  <c r="A9" i="7"/>
  <c r="A32" i="7"/>
  <c r="A7" i="7"/>
  <c r="A13" i="7"/>
  <c r="A34" i="7"/>
  <c r="A19" i="7"/>
  <c r="A30" i="7"/>
  <c r="A18" i="7"/>
  <c r="A6" i="7"/>
  <c r="A28" i="7"/>
  <c r="A16" i="7"/>
  <c r="A27" i="7"/>
  <c r="A15" i="7"/>
  <c r="A26" i="7"/>
  <c r="J5" i="7"/>
  <c r="C5" i="7" s="1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O2" i="18"/>
  <c r="N2" i="18"/>
  <c r="M2" i="18"/>
  <c r="L2" i="18"/>
  <c r="D2" i="18"/>
  <c r="E2" i="18"/>
  <c r="C41" i="3"/>
  <c r="G2" i="18"/>
  <c r="F2" i="18"/>
  <c r="C2" i="18" l="1"/>
  <c r="B2" i="18"/>
  <c r="A2" i="18"/>
  <c r="D10" i="17"/>
  <c r="D11" i="17"/>
  <c r="D12" i="17"/>
  <c r="D13" i="17"/>
  <c r="D34" i="17"/>
  <c r="D33" i="17"/>
  <c r="D32" i="17"/>
  <c r="D31" i="17"/>
  <c r="D30" i="17"/>
  <c r="D29" i="17"/>
  <c r="D28" i="17"/>
  <c r="D27" i="17"/>
  <c r="D26" i="17"/>
  <c r="D25" i="17"/>
  <c r="D24" i="17"/>
  <c r="D23" i="17"/>
  <c r="D17" i="17"/>
  <c r="D16" i="17"/>
  <c r="D15" i="17"/>
  <c r="D14" i="17"/>
  <c r="B6" i="17"/>
  <c r="J2" i="18" s="1"/>
  <c r="E2" i="17"/>
  <c r="D34" i="16"/>
  <c r="D33" i="16"/>
  <c r="D32" i="16"/>
  <c r="D31" i="16"/>
  <c r="D30" i="16"/>
  <c r="D29" i="16"/>
  <c r="D28" i="16"/>
  <c r="D27" i="16"/>
  <c r="D26" i="16"/>
  <c r="D25" i="16"/>
  <c r="D24" i="16"/>
  <c r="D23" i="16"/>
  <c r="D17" i="16"/>
  <c r="D16" i="16"/>
  <c r="D15" i="16"/>
  <c r="D14" i="16"/>
  <c r="D13" i="16"/>
  <c r="D12" i="16"/>
  <c r="D11" i="16"/>
  <c r="D10" i="16"/>
  <c r="D18" i="16" s="1"/>
  <c r="B6" i="16"/>
  <c r="E2" i="16"/>
  <c r="A7" i="5"/>
  <c r="A6" i="5"/>
  <c r="A5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8" i="5"/>
  <c r="A4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3" i="4"/>
  <c r="H9" i="11"/>
  <c r="C3" i="12"/>
  <c r="J9" i="8"/>
  <c r="D35" i="17" l="1"/>
  <c r="I2" i="18" s="1"/>
  <c r="D18" i="17"/>
  <c r="C6" i="17" s="1"/>
  <c r="K2" i="18" s="1"/>
  <c r="D35" i="16"/>
  <c r="C6" i="16" s="1"/>
  <c r="J4" i="8" a="1"/>
  <c r="J4" i="8" s="1"/>
  <c r="H34" i="14"/>
  <c r="A34" i="14"/>
  <c r="H33" i="14"/>
  <c r="A33" i="14"/>
  <c r="H32" i="14"/>
  <c r="A32" i="14"/>
  <c r="H31" i="14"/>
  <c r="A31" i="14"/>
  <c r="H30" i="14"/>
  <c r="A30" i="14"/>
  <c r="H29" i="14"/>
  <c r="A29" i="14"/>
  <c r="H28" i="14"/>
  <c r="A28" i="14"/>
  <c r="H27" i="14"/>
  <c r="A27" i="14"/>
  <c r="H26" i="14"/>
  <c r="A26" i="14"/>
  <c r="H25" i="14"/>
  <c r="A25" i="14"/>
  <c r="H24" i="14"/>
  <c r="A24" i="14"/>
  <c r="H23" i="14"/>
  <c r="A23" i="14"/>
  <c r="H22" i="14"/>
  <c r="A22" i="14"/>
  <c r="H21" i="14"/>
  <c r="A21" i="14"/>
  <c r="H20" i="14"/>
  <c r="A20" i="14"/>
  <c r="H19" i="14"/>
  <c r="A19" i="14"/>
  <c r="H18" i="14"/>
  <c r="A18" i="14"/>
  <c r="H17" i="14"/>
  <c r="A17" i="14"/>
  <c r="H16" i="14"/>
  <c r="A16" i="14"/>
  <c r="H15" i="14"/>
  <c r="A15" i="14"/>
  <c r="H14" i="14"/>
  <c r="A14" i="14"/>
  <c r="H13" i="14"/>
  <c r="A13" i="14"/>
  <c r="H12" i="14"/>
  <c r="A12" i="14"/>
  <c r="H11" i="14"/>
  <c r="A11" i="14"/>
  <c r="H10" i="14"/>
  <c r="A10" i="14"/>
  <c r="H9" i="14"/>
  <c r="A9" i="14"/>
  <c r="H8" i="14"/>
  <c r="A8" i="14"/>
  <c r="H7" i="14"/>
  <c r="A7" i="14"/>
  <c r="H6" i="14"/>
  <c r="A6" i="14"/>
  <c r="H5" i="14"/>
  <c r="A5" i="14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J8" i="17" l="1"/>
  <c r="H2" i="18"/>
  <c r="J8" i="16"/>
  <c r="H4" i="11" l="1"/>
  <c r="B113" i="4" l="1"/>
  <c r="B114" i="4"/>
  <c r="B115" i="4"/>
  <c r="B116" i="4"/>
  <c r="B117" i="4"/>
  <c r="B118" i="4"/>
  <c r="B119" i="4"/>
  <c r="B120" i="4"/>
  <c r="B121" i="4"/>
  <c r="B122" i="4"/>
  <c r="B123" i="4"/>
  <c r="B124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91" i="4"/>
  <c r="J34" i="7" l="1"/>
  <c r="C34" i="7" s="1"/>
  <c r="J33" i="7"/>
  <c r="C33" i="7" s="1"/>
  <c r="J32" i="7"/>
  <c r="C32" i="7" s="1"/>
  <c r="J31" i="7"/>
  <c r="C31" i="7" s="1"/>
  <c r="J30" i="7"/>
  <c r="C30" i="7" s="1"/>
  <c r="J29" i="7"/>
  <c r="C29" i="7" s="1"/>
  <c r="J28" i="7"/>
  <c r="C28" i="7" s="1"/>
  <c r="J27" i="7"/>
  <c r="C27" i="7" s="1"/>
  <c r="J26" i="7"/>
  <c r="C26" i="7" s="1"/>
  <c r="J25" i="7"/>
  <c r="C25" i="7" s="1"/>
  <c r="J24" i="7"/>
  <c r="C24" i="7" s="1"/>
  <c r="J23" i="7"/>
  <c r="C23" i="7" s="1"/>
  <c r="J22" i="7"/>
  <c r="C22" i="7" s="1"/>
  <c r="J21" i="7"/>
  <c r="C21" i="7" s="1"/>
  <c r="J20" i="7"/>
  <c r="C20" i="7" s="1"/>
  <c r="J19" i="7"/>
  <c r="C19" i="7" s="1"/>
  <c r="J18" i="7"/>
  <c r="C18" i="7" s="1"/>
  <c r="J17" i="7"/>
  <c r="C17" i="7" s="1"/>
  <c r="J16" i="7"/>
  <c r="C16" i="7" s="1"/>
  <c r="J15" i="7"/>
  <c r="C15" i="7" s="1"/>
  <c r="J14" i="7"/>
  <c r="C14" i="7" s="1"/>
  <c r="J13" i="7"/>
  <c r="C13" i="7" s="1"/>
  <c r="J12" i="7"/>
  <c r="C12" i="7" s="1"/>
  <c r="J11" i="7"/>
  <c r="C11" i="7" s="1"/>
  <c r="J10" i="7"/>
  <c r="C10" i="7" s="1"/>
  <c r="J9" i="7"/>
  <c r="C9" i="7" s="1"/>
  <c r="J8" i="7"/>
  <c r="C8" i="7" s="1"/>
  <c r="J7" i="7"/>
  <c r="C7" i="7" s="1"/>
  <c r="J6" i="7"/>
  <c r="C6" i="7" s="1"/>
  <c r="F2" i="5" l="1"/>
  <c r="C1" i="4"/>
  <c r="H52" i="3" l="1"/>
  <c r="G52" i="3"/>
  <c r="F52" i="3"/>
  <c r="E52" i="3"/>
  <c r="B52" i="3"/>
  <c r="D52" i="3"/>
  <c r="C5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mitgaku02</author>
  </authors>
  <commentList>
    <comment ref="C35" authorId="0" shapeId="0" xr:uid="{7847D242-23FE-4F0E-9E95-F2ECFF09DF44}">
      <text>
        <r>
          <rPr>
            <b/>
            <sz val="14"/>
            <color indexed="81"/>
            <rFont val="MS P ゴシック"/>
            <family val="3"/>
            <charset val="128"/>
          </rPr>
          <t>プルダウンから選択
 or
団体名の先頭文字を入力後、Enterキー押し、候補から選択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<sst xmlns="http://schemas.openxmlformats.org/spreadsheetml/2006/main" count="638" uniqueCount="299">
  <si>
    <t>学内団体継続届提出書類一覧表</t>
    <rPh sb="0" eb="4">
      <t>ガクナイダンタイ</t>
    </rPh>
    <rPh sb="4" eb="7">
      <t>ケイゾクトドケ</t>
    </rPh>
    <rPh sb="7" eb="9">
      <t>テイシュツ</t>
    </rPh>
    <rPh sb="9" eb="11">
      <t>ショルイ</t>
    </rPh>
    <rPh sb="11" eb="14">
      <t>イチランヒョウ</t>
    </rPh>
    <phoneticPr fontId="1"/>
  </si>
  <si>
    <t>書類名</t>
    <rPh sb="0" eb="2">
      <t>ショルイ</t>
    </rPh>
    <rPh sb="2" eb="3">
      <t>メイ</t>
    </rPh>
    <phoneticPr fontId="1"/>
  </si>
  <si>
    <t>チェック項目</t>
    <rPh sb="4" eb="6">
      <t>コウモク</t>
    </rPh>
    <phoneticPr fontId="1"/>
  </si>
  <si>
    <t>チェック欄</t>
    <rPh sb="4" eb="5">
      <t>ラン</t>
    </rPh>
    <phoneticPr fontId="1"/>
  </si>
  <si>
    <t>提出者</t>
    <rPh sb="0" eb="3">
      <t>テイシュツシャ</t>
    </rPh>
    <phoneticPr fontId="1"/>
  </si>
  <si>
    <t>事務</t>
    <rPh sb="0" eb="2">
      <t>ジム</t>
    </rPh>
    <phoneticPr fontId="1"/>
  </si>
  <si>
    <t>部員名簿</t>
    <rPh sb="0" eb="2">
      <t>ブイン</t>
    </rPh>
    <rPh sb="2" eb="4">
      <t>メイボ</t>
    </rPh>
    <phoneticPr fontId="1"/>
  </si>
  <si>
    <t>サークル援助願</t>
    <rPh sb="4" eb="7">
      <t>エンジョネガイ</t>
    </rPh>
    <phoneticPr fontId="1"/>
  </si>
  <si>
    <t>部室使用許可願</t>
    <rPh sb="0" eb="2">
      <t>ブシツ</t>
    </rPh>
    <rPh sb="2" eb="4">
      <t>シヨウ</t>
    </rPh>
    <rPh sb="4" eb="6">
      <t>キョカ</t>
    </rPh>
    <rPh sb="6" eb="7">
      <t>ネガイ</t>
    </rPh>
    <phoneticPr fontId="1"/>
  </si>
  <si>
    <t>学内団体規約</t>
    <rPh sb="0" eb="2">
      <t>ガクナイ</t>
    </rPh>
    <rPh sb="2" eb="4">
      <t>ダンタイ</t>
    </rPh>
    <rPh sb="4" eb="6">
      <t>キヤク</t>
    </rPh>
    <phoneticPr fontId="1"/>
  </si>
  <si>
    <t>wordで作成すること</t>
    <rPh sb="5" eb="7">
      <t>サクセイ</t>
    </rPh>
    <phoneticPr fontId="1"/>
  </si>
  <si>
    <t>要望書</t>
    <rPh sb="0" eb="3">
      <t>ヨウボウショ</t>
    </rPh>
    <phoneticPr fontId="1"/>
  </si>
  <si>
    <t>〇留意事項</t>
    <rPh sb="1" eb="5">
      <t>リュウイジコウ</t>
    </rPh>
    <phoneticPr fontId="1"/>
  </si>
  <si>
    <t>・</t>
    <phoneticPr fontId="1"/>
  </si>
  <si>
    <t>日付等の記入漏れがないよう、提出前に確認すること。</t>
    <rPh sb="0" eb="2">
      <t>ヒヅケ</t>
    </rPh>
    <rPh sb="2" eb="3">
      <t>トウ</t>
    </rPh>
    <rPh sb="4" eb="6">
      <t>キニュウ</t>
    </rPh>
    <rPh sb="6" eb="7">
      <t>モ</t>
    </rPh>
    <rPh sb="14" eb="16">
      <t>テイシュツ</t>
    </rPh>
    <rPh sb="16" eb="17">
      <t>マエ</t>
    </rPh>
    <rPh sb="18" eb="20">
      <t>カクニン</t>
    </rPh>
    <phoneticPr fontId="1"/>
  </si>
  <si>
    <t>不備等により再提出となった場合でも、期限については延長しないため、余裕を持って提出すること。</t>
    <rPh sb="0" eb="2">
      <t>フビ</t>
    </rPh>
    <rPh sb="2" eb="3">
      <t>トウ</t>
    </rPh>
    <rPh sb="6" eb="9">
      <t>サイテイシュツ</t>
    </rPh>
    <rPh sb="13" eb="15">
      <t>バアイ</t>
    </rPh>
    <rPh sb="18" eb="20">
      <t>キゲン</t>
    </rPh>
    <rPh sb="25" eb="27">
      <t>エンチョウ</t>
    </rPh>
    <rPh sb="33" eb="35">
      <t>ヨユウ</t>
    </rPh>
    <rPh sb="36" eb="37">
      <t>モ</t>
    </rPh>
    <rPh sb="39" eb="41">
      <t>テイシュツ</t>
    </rPh>
    <phoneticPr fontId="1"/>
  </si>
  <si>
    <t>室蘭工業大学副学長　殿</t>
    <rPh sb="0" eb="6">
      <t>ムロランコウギョウダイガク</t>
    </rPh>
    <rPh sb="6" eb="9">
      <t>フクガクチョウ</t>
    </rPh>
    <rPh sb="10" eb="11">
      <t>ドノ</t>
    </rPh>
    <phoneticPr fontId="1"/>
  </si>
  <si>
    <t>学籍番号</t>
    <rPh sb="0" eb="4">
      <t>ガクセキバンゴウ</t>
    </rPh>
    <phoneticPr fontId="1"/>
  </si>
  <si>
    <t>顧問教員</t>
    <rPh sb="0" eb="4">
      <t>コモンキョウイン</t>
    </rPh>
    <phoneticPr fontId="1"/>
  </si>
  <si>
    <t>1．団体名</t>
    <rPh sb="2" eb="5">
      <t>ダンタイメイ</t>
    </rPh>
    <phoneticPr fontId="1"/>
  </si>
  <si>
    <t>2．部員数</t>
    <rPh sb="2" eb="5">
      <t>ブインスウ</t>
    </rPh>
    <phoneticPr fontId="1"/>
  </si>
  <si>
    <t>名</t>
    <rPh sb="0" eb="1">
      <t>メイ</t>
    </rPh>
    <phoneticPr fontId="1"/>
  </si>
  <si>
    <t>3．目的</t>
    <rPh sb="2" eb="4">
      <t>モクテキ</t>
    </rPh>
    <phoneticPr fontId="1"/>
  </si>
  <si>
    <t>記</t>
    <rPh sb="0" eb="1">
      <t>キ</t>
    </rPh>
    <phoneticPr fontId="1"/>
  </si>
  <si>
    <t>団体名</t>
    <rPh sb="0" eb="3">
      <t>ダンタイメイ</t>
    </rPh>
    <phoneticPr fontId="12"/>
  </si>
  <si>
    <t>役職名</t>
    <rPh sb="0" eb="3">
      <t>ヤクショクメイ</t>
    </rPh>
    <phoneticPr fontId="12"/>
  </si>
  <si>
    <t>学籍番号</t>
    <rPh sb="0" eb="4">
      <t>ガクセキバンゴウ</t>
    </rPh>
    <phoneticPr fontId="12"/>
  </si>
  <si>
    <t>学年</t>
    <rPh sb="0" eb="2">
      <t>ガクネン</t>
    </rPh>
    <phoneticPr fontId="12"/>
  </si>
  <si>
    <t>氏名</t>
    <rPh sb="0" eb="2">
      <t>シメイ</t>
    </rPh>
    <phoneticPr fontId="12"/>
  </si>
  <si>
    <t>学外参加者名簿</t>
    <rPh sb="0" eb="2">
      <t>ガクガイ</t>
    </rPh>
    <rPh sb="2" eb="5">
      <t>サンカシャ</t>
    </rPh>
    <rPh sb="5" eb="7">
      <t>メイボ</t>
    </rPh>
    <phoneticPr fontId="12"/>
  </si>
  <si>
    <t>役職名</t>
  </si>
  <si>
    <t>所属先（学校、会社等）</t>
    <phoneticPr fontId="12"/>
  </si>
  <si>
    <t>年齢</t>
  </si>
  <si>
    <t>電話番号</t>
  </si>
  <si>
    <t>氏名</t>
    <phoneticPr fontId="1"/>
  </si>
  <si>
    <t>創造工学科</t>
    <rPh sb="0" eb="5">
      <t>ソウゾウコウガッカ</t>
    </rPh>
    <phoneticPr fontId="1"/>
  </si>
  <si>
    <t>システム理化学科</t>
    <rPh sb="4" eb="8">
      <t>リカガッカ</t>
    </rPh>
    <phoneticPr fontId="1"/>
  </si>
  <si>
    <t>建築社会基盤系学科</t>
    <rPh sb="0" eb="9">
      <t>ケンチクシャカイキバンケイガッカ</t>
    </rPh>
    <phoneticPr fontId="1"/>
  </si>
  <si>
    <t>機械航空創造系学科</t>
    <rPh sb="0" eb="9">
      <t>キカイコウクウソウゾウケイガッカ</t>
    </rPh>
    <phoneticPr fontId="1"/>
  </si>
  <si>
    <t>応用理化学系学科</t>
    <rPh sb="0" eb="8">
      <t>オウヨウリカガクケイガッカ</t>
    </rPh>
    <phoneticPr fontId="1"/>
  </si>
  <si>
    <t>情報電子工学系学科</t>
    <rPh sb="0" eb="7">
      <t>ジョウホウデンシコウガクケイ</t>
    </rPh>
    <rPh sb="7" eb="9">
      <t>ガッカ</t>
    </rPh>
    <phoneticPr fontId="1"/>
  </si>
  <si>
    <t>環境創生工学系専攻</t>
    <rPh sb="0" eb="7">
      <t>カンキョウソウセイコウガクケイ</t>
    </rPh>
    <rPh sb="7" eb="9">
      <t>センコウ</t>
    </rPh>
    <phoneticPr fontId="1"/>
  </si>
  <si>
    <t>生産システム工学系専攻</t>
    <rPh sb="0" eb="2">
      <t>セイサン</t>
    </rPh>
    <rPh sb="6" eb="11">
      <t>コウガクケイセンコウ</t>
    </rPh>
    <phoneticPr fontId="1"/>
  </si>
  <si>
    <t>情報電子工学系専攻</t>
    <rPh sb="0" eb="9">
      <t>ジョウホウデンシコウガクケイセンコウ</t>
    </rPh>
    <phoneticPr fontId="1"/>
  </si>
  <si>
    <t>工学専攻</t>
    <rPh sb="0" eb="4">
      <t>コウガクセンコウ</t>
    </rPh>
    <phoneticPr fontId="1"/>
  </si>
  <si>
    <t>学科・専攻</t>
    <rPh sb="3" eb="5">
      <t>センコウ</t>
    </rPh>
    <phoneticPr fontId="12"/>
  </si>
  <si>
    <t>※主な活動実績・状況を記載</t>
    <rPh sb="1" eb="2">
      <t>オモ</t>
    </rPh>
    <rPh sb="3" eb="7">
      <t>カツドウジッセキ</t>
    </rPh>
    <rPh sb="8" eb="10">
      <t>ジョウキョウ</t>
    </rPh>
    <rPh sb="11" eb="13">
      <t>キサイ</t>
    </rPh>
    <phoneticPr fontId="1"/>
  </si>
  <si>
    <t>大会、行事名その他の活動内容</t>
  </si>
  <si>
    <t>場所</t>
    <phoneticPr fontId="1"/>
  </si>
  <si>
    <t>備　考 （成績等)</t>
    <phoneticPr fontId="1"/>
  </si>
  <si>
    <t>収入の部</t>
    <rPh sb="0" eb="2">
      <t>シュウニュウ</t>
    </rPh>
    <rPh sb="3" eb="4">
      <t>ブ</t>
    </rPh>
    <phoneticPr fontId="1"/>
  </si>
  <si>
    <t>項目</t>
    <rPh sb="0" eb="2">
      <t>コウモク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</si>
  <si>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</si>
  <si>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</si>
  <si>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</si>
  <si>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備考</t>
    <rPh sb="0" eb="2">
      <t>ビコウ</t>
    </rPh>
    <phoneticPr fontId="1"/>
  </si>
  <si>
    <t>支出の部</t>
    <rPh sb="0" eb="2">
      <t>シシュツ</t>
    </rPh>
    <rPh sb="3" eb="4">
      <t>ブ</t>
    </rPh>
    <phoneticPr fontId="1"/>
  </si>
  <si>
    <t>合　計</t>
    <rPh sb="0" eb="1">
      <t>ゴウ</t>
    </rPh>
    <rPh sb="2" eb="3">
      <t>ケイ</t>
    </rPh>
    <phoneticPr fontId="1"/>
  </si>
  <si>
    <t>サークル援助願</t>
    <rPh sb="4" eb="6">
      <t>エンジョ</t>
    </rPh>
    <rPh sb="6" eb="7">
      <t>ネガイ</t>
    </rPh>
    <phoneticPr fontId="12"/>
  </si>
  <si>
    <t>下記のとおり援助願います。</t>
    <rPh sb="0" eb="2">
      <t>カキ</t>
    </rPh>
    <rPh sb="6" eb="8">
      <t>エンジョ</t>
    </rPh>
    <rPh sb="8" eb="9">
      <t>ネガ</t>
    </rPh>
    <phoneticPr fontId="12"/>
  </si>
  <si>
    <t>順位</t>
    <rPh sb="0" eb="2">
      <t>ジュンイ</t>
    </rPh>
    <phoneticPr fontId="12"/>
  </si>
  <si>
    <t>メーカー名</t>
    <rPh sb="4" eb="5">
      <t>メイ</t>
    </rPh>
    <phoneticPr fontId="12"/>
  </si>
  <si>
    <t>商品名</t>
    <rPh sb="0" eb="3">
      <t>ショウヒンメイ</t>
    </rPh>
    <phoneticPr fontId="12"/>
  </si>
  <si>
    <t>型番・品番・商品番号等</t>
    <rPh sb="0" eb="2">
      <t>カタバン</t>
    </rPh>
    <rPh sb="3" eb="5">
      <t>シナバン</t>
    </rPh>
    <rPh sb="6" eb="8">
      <t>ショウヒン</t>
    </rPh>
    <rPh sb="8" eb="10">
      <t>バンゴウ</t>
    </rPh>
    <rPh sb="10" eb="11">
      <t>ナド</t>
    </rPh>
    <phoneticPr fontId="12"/>
  </si>
  <si>
    <t>数量</t>
    <rPh sb="0" eb="2">
      <t>スウリョウ</t>
    </rPh>
    <phoneticPr fontId="12"/>
  </si>
  <si>
    <t>単位</t>
    <rPh sb="0" eb="2">
      <t>タンイ</t>
    </rPh>
    <phoneticPr fontId="12"/>
  </si>
  <si>
    <t>単価(税込)</t>
    <rPh sb="0" eb="2">
      <t>タンカ</t>
    </rPh>
    <rPh sb="3" eb="5">
      <t>ゼイコ</t>
    </rPh>
    <phoneticPr fontId="12"/>
  </si>
  <si>
    <t>合計金額</t>
    <rPh sb="0" eb="2">
      <t>ゴウケイ</t>
    </rPh>
    <rPh sb="2" eb="4">
      <t>キンガク</t>
    </rPh>
    <phoneticPr fontId="12"/>
  </si>
  <si>
    <t>援助理由</t>
    <rPh sb="0" eb="2">
      <t>エンジョ</t>
    </rPh>
    <rPh sb="2" eb="4">
      <t>リユウ</t>
    </rPh>
    <phoneticPr fontId="12"/>
  </si>
  <si>
    <t>・学籍番号等に間違いがないか、再度確認すること。</t>
    <rPh sb="1" eb="5">
      <t>ガクセキバンゴウ</t>
    </rPh>
    <rPh sb="5" eb="6">
      <t>トウ</t>
    </rPh>
    <rPh sb="7" eb="9">
      <t>マチガ</t>
    </rPh>
    <rPh sb="15" eb="17">
      <t>サイド</t>
    </rPh>
    <rPh sb="17" eb="19">
      <t>カクニン</t>
    </rPh>
    <phoneticPr fontId="1"/>
  </si>
  <si>
    <t>氏　　名</t>
    <rPh sb="0" eb="1">
      <t>シ</t>
    </rPh>
    <rPh sb="3" eb="4">
      <t>メイ</t>
    </rPh>
    <phoneticPr fontId="1"/>
  </si>
  <si>
    <t>団体名は、正式名称を記載すること。</t>
    <rPh sb="0" eb="3">
      <t>ダンタイメイ</t>
    </rPh>
    <rPh sb="5" eb="7">
      <t>セイシキ</t>
    </rPh>
    <rPh sb="7" eb="9">
      <t>メイショウ</t>
    </rPh>
    <rPh sb="10" eb="12">
      <t>キサイ</t>
    </rPh>
    <phoneticPr fontId="1"/>
  </si>
  <si>
    <t>提出期限を過ぎた場合、該当団体は解散したものとみなす。</t>
    <rPh sb="0" eb="2">
      <t>テイシュツ</t>
    </rPh>
    <rPh sb="2" eb="4">
      <t>キゲン</t>
    </rPh>
    <rPh sb="5" eb="6">
      <t>ス</t>
    </rPh>
    <rPh sb="8" eb="10">
      <t>バアイ</t>
    </rPh>
    <rPh sb="11" eb="13">
      <t>ガイトウ</t>
    </rPh>
    <rPh sb="13" eb="15">
      <t>ダンタイ</t>
    </rPh>
    <rPh sb="16" eb="18">
      <t>カイサン</t>
    </rPh>
    <phoneticPr fontId="1"/>
  </si>
  <si>
    <t>団 体 名</t>
    <rPh sb="0" eb="1">
      <t>ダン</t>
    </rPh>
    <rPh sb="2" eb="3">
      <t>カラダ</t>
    </rPh>
    <rPh sb="4" eb="5">
      <t>メイ</t>
    </rPh>
    <phoneticPr fontId="1"/>
  </si>
  <si>
    <t>誓　約　書</t>
    <rPh sb="0" eb="1">
      <t>チカイ</t>
    </rPh>
    <rPh sb="2" eb="3">
      <t>ヤク</t>
    </rPh>
    <rPh sb="4" eb="5">
      <t>ショ</t>
    </rPh>
    <phoneticPr fontId="1"/>
  </si>
  <si>
    <t>1．</t>
    <phoneticPr fontId="1"/>
  </si>
  <si>
    <t>2．</t>
    <phoneticPr fontId="1"/>
  </si>
  <si>
    <t>3．</t>
    <phoneticPr fontId="1"/>
  </si>
  <si>
    <t>4．</t>
    <phoneticPr fontId="1"/>
  </si>
  <si>
    <t>5．</t>
    <phoneticPr fontId="1"/>
  </si>
  <si>
    <t>学内規則、団体の規約を遵守し、節度を持って活動する。</t>
    <rPh sb="0" eb="2">
      <t>ガクナイ</t>
    </rPh>
    <rPh sb="2" eb="4">
      <t>キソク</t>
    </rPh>
    <rPh sb="5" eb="7">
      <t>ダンタイ</t>
    </rPh>
    <rPh sb="8" eb="10">
      <t>キヤク</t>
    </rPh>
    <rPh sb="11" eb="13">
      <t>ジュンシュ</t>
    </rPh>
    <rPh sb="15" eb="17">
      <t>セツド</t>
    </rPh>
    <rPh sb="18" eb="19">
      <t>モ</t>
    </rPh>
    <rPh sb="21" eb="23">
      <t>カツドウ</t>
    </rPh>
    <phoneticPr fontId="1"/>
  </si>
  <si>
    <t>20歳未満の飲酒・喫煙は、いかなる場合であってもしない・させない。</t>
    <rPh sb="2" eb="3">
      <t>サイ</t>
    </rPh>
    <rPh sb="3" eb="5">
      <t>ミマン</t>
    </rPh>
    <rPh sb="6" eb="8">
      <t>インシュ</t>
    </rPh>
    <rPh sb="9" eb="11">
      <t>キツエン</t>
    </rPh>
    <rPh sb="17" eb="19">
      <t>バアイ</t>
    </rPh>
    <phoneticPr fontId="1"/>
  </si>
  <si>
    <t>たとえ20歳未満でなくても、飲酒の際は、一気飲みや酒の強要等の無謀な飲み方はせず、節度を持った行動を心がける。</t>
    <rPh sb="5" eb="8">
      <t>サイミマン</t>
    </rPh>
    <rPh sb="14" eb="16">
      <t>インシュ</t>
    </rPh>
    <rPh sb="17" eb="18">
      <t>サイ</t>
    </rPh>
    <rPh sb="20" eb="23">
      <t>イッキノ</t>
    </rPh>
    <rPh sb="25" eb="26">
      <t>サケ</t>
    </rPh>
    <rPh sb="27" eb="29">
      <t>キョウヨウ</t>
    </rPh>
    <rPh sb="29" eb="30">
      <t>ナド</t>
    </rPh>
    <rPh sb="31" eb="33">
      <t>ムボウ</t>
    </rPh>
    <rPh sb="34" eb="35">
      <t>ノ</t>
    </rPh>
    <rPh sb="36" eb="37">
      <t>カタ</t>
    </rPh>
    <rPh sb="41" eb="43">
      <t>セツド</t>
    </rPh>
    <rPh sb="44" eb="45">
      <t>モ</t>
    </rPh>
    <rPh sb="47" eb="49">
      <t>コウドウ</t>
    </rPh>
    <rPh sb="50" eb="51">
      <t>ココロ</t>
    </rPh>
    <phoneticPr fontId="1"/>
  </si>
  <si>
    <t>飲酒をして騒いで近隣に迷惑をかけたり、飲酒運転（自動車・バイク・自転車）をしたりしない。</t>
    <rPh sb="0" eb="2">
      <t>インシュ</t>
    </rPh>
    <rPh sb="5" eb="6">
      <t>サワ</t>
    </rPh>
    <rPh sb="8" eb="10">
      <t>キンリン</t>
    </rPh>
    <rPh sb="11" eb="13">
      <t>メイワク</t>
    </rPh>
    <rPh sb="19" eb="23">
      <t>インシュウンテン</t>
    </rPh>
    <rPh sb="24" eb="27">
      <t>ジドウシャ</t>
    </rPh>
    <rPh sb="32" eb="35">
      <t>ジテンシャ</t>
    </rPh>
    <phoneticPr fontId="1"/>
  </si>
  <si>
    <t>大学構内での喫煙は絶対にしない。</t>
    <rPh sb="0" eb="4">
      <t>ダイガクコウナイ</t>
    </rPh>
    <rPh sb="6" eb="8">
      <t>キツエン</t>
    </rPh>
    <rPh sb="9" eb="11">
      <t>ゼッタイ</t>
    </rPh>
    <phoneticPr fontId="1"/>
  </si>
  <si>
    <t>　下記の事項を遵守することを誓約するとともに、遺漏なく部員全員に周知ししたことを報告します。</t>
    <rPh sb="1" eb="3">
      <t>カキ</t>
    </rPh>
    <rPh sb="4" eb="6">
      <t>ジコウ</t>
    </rPh>
    <rPh sb="7" eb="9">
      <t>ジュンシュ</t>
    </rPh>
    <rPh sb="14" eb="16">
      <t>セイヤク</t>
    </rPh>
    <rPh sb="23" eb="25">
      <t>イロウ</t>
    </rPh>
    <rPh sb="27" eb="31">
      <t>ブインゼンイン</t>
    </rPh>
    <rPh sb="32" eb="34">
      <t>シュウチ</t>
    </rPh>
    <rPh sb="40" eb="42">
      <t>ホウコク</t>
    </rPh>
    <phoneticPr fontId="1"/>
  </si>
  <si>
    <t>URL等</t>
    <rPh sb="3" eb="4">
      <t>ナド</t>
    </rPh>
    <phoneticPr fontId="1"/>
  </si>
  <si>
    <t>誓約書</t>
    <rPh sb="0" eb="3">
      <t>セイヤクショ</t>
    </rPh>
    <phoneticPr fontId="1"/>
  </si>
  <si>
    <t>✓</t>
    <phoneticPr fontId="1"/>
  </si>
  <si>
    <t>学内団体結成・継続届</t>
    <rPh sb="0" eb="2">
      <t>ガクナイ</t>
    </rPh>
    <rPh sb="2" eb="4">
      <t>ダンタイ</t>
    </rPh>
    <rPh sb="4" eb="6">
      <t>ケッセイ</t>
    </rPh>
    <rPh sb="7" eb="9">
      <t>ケイゾク</t>
    </rPh>
    <rPh sb="9" eb="10">
      <t>トドケ</t>
    </rPh>
    <phoneticPr fontId="1"/>
  </si>
  <si>
    <t>・活動の成果及び反省点の記載があるか
・活動状況はイベント等がない場合でも必ず書くこと
（週○回練習など）
・大会等の成績など判明できるのがあれば添付すること</t>
    <phoneticPr fontId="1"/>
  </si>
  <si>
    <t>代表者（2名以上）</t>
    <rPh sb="0" eb="3">
      <t>ダイヒョウシャ</t>
    </rPh>
    <rPh sb="5" eb="6">
      <t>メイ</t>
    </rPh>
    <rPh sb="6" eb="8">
      <t>イジョウ</t>
    </rPh>
    <phoneticPr fontId="1"/>
  </si>
  <si>
    <t>　下記のとおり、部室の使用を希望します。</t>
    <rPh sb="1" eb="3">
      <t>カキ</t>
    </rPh>
    <rPh sb="8" eb="10">
      <t>ブシツ</t>
    </rPh>
    <rPh sb="11" eb="13">
      <t>シヨウ</t>
    </rPh>
    <rPh sb="14" eb="16">
      <t>キボウ</t>
    </rPh>
    <phoneticPr fontId="1"/>
  </si>
  <si>
    <t>部室名</t>
    <rPh sb="0" eb="3">
      <t>ブシツメイ</t>
    </rPh>
    <phoneticPr fontId="1"/>
  </si>
  <si>
    <t>室</t>
    <rPh sb="0" eb="1">
      <t>シツ</t>
    </rPh>
    <phoneticPr fontId="1"/>
  </si>
  <si>
    <t>使用人数</t>
    <rPh sb="0" eb="4">
      <t>シヨウニンズウ</t>
    </rPh>
    <phoneticPr fontId="1"/>
  </si>
  <si>
    <t>人</t>
    <rPh sb="0" eb="1">
      <t>ニン</t>
    </rPh>
    <phoneticPr fontId="1"/>
  </si>
  <si>
    <t>使用期間</t>
    <rPh sb="0" eb="4">
      <t>シヨウキカン</t>
    </rPh>
    <phoneticPr fontId="1"/>
  </si>
  <si>
    <t>から</t>
    <phoneticPr fontId="1"/>
  </si>
  <si>
    <t>まで</t>
    <phoneticPr fontId="1"/>
  </si>
  <si>
    <t>部室使用許可願</t>
    <phoneticPr fontId="1"/>
  </si>
  <si>
    <t>連 絡 先</t>
    <rPh sb="0" eb="1">
      <t>レン</t>
    </rPh>
    <rPh sb="2" eb="3">
      <t>ラク</t>
    </rPh>
    <rPh sb="4" eb="5">
      <t>サキ</t>
    </rPh>
    <phoneticPr fontId="1"/>
  </si>
  <si>
    <t>　また、これらのことが守れない場合は、直ちに部室から退去します。</t>
    <rPh sb="11" eb="12">
      <t>マモ</t>
    </rPh>
    <rPh sb="15" eb="17">
      <t>バアイ</t>
    </rPh>
    <rPh sb="19" eb="20">
      <t>タダ</t>
    </rPh>
    <rPh sb="22" eb="24">
      <t>ブシツ</t>
    </rPh>
    <rPh sb="26" eb="28">
      <t>タイキョ</t>
    </rPh>
    <phoneticPr fontId="1"/>
  </si>
  <si>
    <r>
      <t>　部室を使用する際は、</t>
    </r>
    <r>
      <rPr>
        <b/>
        <u/>
        <sz val="16"/>
        <color theme="1"/>
        <rFont val="ＭＳ 明朝"/>
        <family val="1"/>
        <charset val="128"/>
      </rPr>
      <t>学内規則及び別紙の事項を遵守し、節度を持って使用することを誓います</t>
    </r>
    <r>
      <rPr>
        <sz val="16"/>
        <color theme="1"/>
        <rFont val="ＭＳ 明朝"/>
        <family val="1"/>
        <charset val="128"/>
      </rPr>
      <t>。</t>
    </r>
    <rPh sb="1" eb="3">
      <t>ブシツ</t>
    </rPh>
    <rPh sb="4" eb="6">
      <t>シヨウ</t>
    </rPh>
    <rPh sb="8" eb="9">
      <t>サイ</t>
    </rPh>
    <rPh sb="11" eb="16">
      <t>ガクナイキソクオヨ</t>
    </rPh>
    <rPh sb="17" eb="19">
      <t>ベッシ</t>
    </rPh>
    <rPh sb="20" eb="22">
      <t>ジコウ</t>
    </rPh>
    <rPh sb="23" eb="25">
      <t>ジュンシュ</t>
    </rPh>
    <rPh sb="27" eb="29">
      <t>セツド</t>
    </rPh>
    <rPh sb="30" eb="31">
      <t>モ</t>
    </rPh>
    <rPh sb="33" eb="35">
      <t>シヨウ</t>
    </rPh>
    <rPh sb="40" eb="41">
      <t>チカ</t>
    </rPh>
    <phoneticPr fontId="1"/>
  </si>
  <si>
    <t>　この要望書は、サークル援助とは別に要望を記入してください。今後の事務処理上の参考にしますので、ご協力願います。</t>
    <rPh sb="3" eb="6">
      <t>ヨウボウショ</t>
    </rPh>
    <rPh sb="12" eb="14">
      <t>エンジョ</t>
    </rPh>
    <rPh sb="16" eb="17">
      <t>ベツ</t>
    </rPh>
    <rPh sb="18" eb="20">
      <t>ヨウボウ</t>
    </rPh>
    <rPh sb="21" eb="23">
      <t>キニュウ</t>
    </rPh>
    <rPh sb="30" eb="32">
      <t>コンゴ</t>
    </rPh>
    <rPh sb="33" eb="35">
      <t>ジム</t>
    </rPh>
    <rPh sb="35" eb="37">
      <t>ショリ</t>
    </rPh>
    <rPh sb="37" eb="38">
      <t>ジョウ</t>
    </rPh>
    <rPh sb="39" eb="41">
      <t>サンコウ</t>
    </rPh>
    <rPh sb="49" eb="51">
      <t>キョウリョク</t>
    </rPh>
    <rPh sb="51" eb="52">
      <t>ネガ</t>
    </rPh>
    <phoneticPr fontId="1"/>
  </si>
  <si>
    <t>　（例：設備の増設の希望等）</t>
    <rPh sb="2" eb="3">
      <t>レイ</t>
    </rPh>
    <rPh sb="4" eb="6">
      <t>セツビ</t>
    </rPh>
    <rPh sb="7" eb="9">
      <t>ゾウセツ</t>
    </rPh>
    <rPh sb="10" eb="12">
      <t>キボウ</t>
    </rPh>
    <rPh sb="12" eb="13">
      <t>ナド</t>
    </rPh>
    <phoneticPr fontId="1"/>
  </si>
  <si>
    <t>団体名</t>
    <rPh sb="0" eb="3">
      <t>ダンタイメイ</t>
    </rPh>
    <phoneticPr fontId="1"/>
  </si>
  <si>
    <t>：</t>
    <phoneticPr fontId="1"/>
  </si>
  <si>
    <t>※援助希望物品等がある場合のみ記入</t>
    <rPh sb="1" eb="5">
      <t>エンジョキボウ</t>
    </rPh>
    <rPh sb="5" eb="8">
      <t>ブッピントウ</t>
    </rPh>
    <rPh sb="11" eb="13">
      <t>バアイ</t>
    </rPh>
    <rPh sb="15" eb="17">
      <t>キニュウ</t>
    </rPh>
    <phoneticPr fontId="1"/>
  </si>
  <si>
    <t>※部室を使用しているサークルのみ記入</t>
    <rPh sb="1" eb="3">
      <t>ブシツ</t>
    </rPh>
    <rPh sb="4" eb="6">
      <t>シヨウ</t>
    </rPh>
    <rPh sb="16" eb="18">
      <t>キニュウ</t>
    </rPh>
    <phoneticPr fontId="1"/>
  </si>
  <si>
    <t>※要望がない場合は記入不要</t>
    <rPh sb="1" eb="3">
      <t>ヨウボウ</t>
    </rPh>
    <rPh sb="6" eb="8">
      <t>バアイ</t>
    </rPh>
    <rPh sb="9" eb="11">
      <t>キニュウ</t>
    </rPh>
    <rPh sb="11" eb="13">
      <t>フヨウ</t>
    </rPh>
    <phoneticPr fontId="1"/>
  </si>
  <si>
    <r>
      <t>学内団体　</t>
    </r>
    <r>
      <rPr>
        <b/>
        <strike/>
        <sz val="24"/>
        <color theme="1"/>
        <rFont val="ＭＳ 明朝"/>
        <family val="1"/>
        <charset val="128"/>
      </rPr>
      <t>結成　・</t>
    </r>
    <r>
      <rPr>
        <b/>
        <sz val="24"/>
        <color theme="1"/>
        <rFont val="ＭＳ 明朝"/>
        <family val="1"/>
        <charset val="128"/>
      </rPr>
      <t>　継続　届</t>
    </r>
    <rPh sb="0" eb="4">
      <t>ガクナイダンタイ</t>
    </rPh>
    <rPh sb="5" eb="7">
      <t>ケッセイ</t>
    </rPh>
    <rPh sb="10" eb="12">
      <t>ケイゾク</t>
    </rPh>
    <rPh sb="13" eb="14">
      <t>トドケ</t>
    </rPh>
    <phoneticPr fontId="1"/>
  </si>
  <si>
    <r>
      <t>　下記のとおり、学内団体を　</t>
    </r>
    <r>
      <rPr>
        <strike/>
        <sz val="16"/>
        <color theme="1"/>
        <rFont val="ＭＳ 明朝"/>
        <family val="1"/>
        <charset val="128"/>
      </rPr>
      <t>結成</t>
    </r>
    <r>
      <rPr>
        <sz val="16"/>
        <color theme="1"/>
        <rFont val="ＭＳ 明朝"/>
        <family val="1"/>
        <charset val="128"/>
      </rPr>
      <t>・継続　したいので、関係書類を添えて提出します。</t>
    </r>
    <rPh sb="1" eb="3">
      <t>カキ</t>
    </rPh>
    <rPh sb="8" eb="12">
      <t>ガクナイダンタイ</t>
    </rPh>
    <rPh sb="14" eb="16">
      <t>ケッセイ</t>
    </rPh>
    <rPh sb="17" eb="19">
      <t>ケイゾク</t>
    </rPh>
    <rPh sb="26" eb="30">
      <t>カンケイショルイ</t>
    </rPh>
    <rPh sb="31" eb="32">
      <t>ソ</t>
    </rPh>
    <rPh sb="34" eb="36">
      <t>テイシュツ</t>
    </rPh>
    <phoneticPr fontId="1"/>
  </si>
  <si>
    <t>2202××××</t>
    <phoneticPr fontId="1"/>
  </si>
  <si>
    <t>室蘭　太郎</t>
  </si>
  <si>
    <t>部長</t>
  </si>
  <si>
    <t>090-1234-5678</t>
  </si>
  <si>
    <t>2302××××</t>
    <phoneticPr fontId="1"/>
  </si>
  <si>
    <t>創造工学科</t>
    <rPh sb="0" eb="5">
      <t>ソウゾウコウガクカ</t>
    </rPh>
    <phoneticPr fontId="1"/>
  </si>
  <si>
    <t>副部長</t>
  </si>
  <si>
    <t>システム理化学科</t>
    <rPh sb="4" eb="6">
      <t>リカ</t>
    </rPh>
    <rPh sb="6" eb="7">
      <t>ガク</t>
    </rPh>
    <rPh sb="7" eb="8">
      <t>カ</t>
    </rPh>
    <phoneticPr fontId="1"/>
  </si>
  <si>
    <t>会計</t>
  </si>
  <si>
    <t>広報</t>
  </si>
  <si>
    <t>企画</t>
  </si>
  <si>
    <t>2402××××</t>
    <phoneticPr fontId="1"/>
  </si>
  <si>
    <t>連絡係</t>
  </si>
  <si>
    <t>2403××××</t>
    <phoneticPr fontId="1"/>
  </si>
  <si>
    <t>室蘭　花子</t>
    <rPh sb="3" eb="5">
      <t>ハナコ</t>
    </rPh>
    <phoneticPr fontId="1"/>
  </si>
  <si>
    <t>庶務</t>
  </si>
  <si>
    <t>2404××××</t>
    <phoneticPr fontId="1"/>
  </si>
  <si>
    <t>環境創生工学系専攻</t>
  </si>
  <si>
    <t>2102××××</t>
    <phoneticPr fontId="1"/>
  </si>
  <si>
    <t>室蘭　太朗</t>
    <rPh sb="3" eb="5">
      <t>タロウ</t>
    </rPh>
    <phoneticPr fontId="1"/>
  </si>
  <si>
    <t>白鳥株式会社</t>
    <rPh sb="0" eb="2">
      <t>ハクチョウ</t>
    </rPh>
    <rPh sb="2" eb="6">
      <t>カブシキガイシャ</t>
    </rPh>
    <phoneticPr fontId="1"/>
  </si>
  <si>
    <t>学外代表</t>
    <rPh sb="0" eb="2">
      <t>ガクガイ</t>
    </rPh>
    <rPh sb="2" eb="4">
      <t>ダイヒョウ</t>
    </rPh>
    <phoneticPr fontId="1"/>
  </si>
  <si>
    <t>室蘭看護学校</t>
    <rPh sb="0" eb="2">
      <t>ムロラン</t>
    </rPh>
    <rPh sb="2" eb="4">
      <t>カンゴ</t>
    </rPh>
    <rPh sb="4" eb="6">
      <t>ガッコウ</t>
    </rPh>
    <phoneticPr fontId="1"/>
  </si>
  <si>
    <t>室蘭　花子</t>
  </si>
  <si>
    <t>幹事</t>
    <rPh sb="0" eb="2">
      <t>カンジ</t>
    </rPh>
    <phoneticPr fontId="1"/>
  </si>
  <si>
    <t>サークル援助願（記入例）</t>
    <rPh sb="4" eb="6">
      <t>エンジョ</t>
    </rPh>
    <rPh sb="6" eb="7">
      <t>ネガイ</t>
    </rPh>
    <rPh sb="8" eb="11">
      <t>キニュウレイ</t>
    </rPh>
    <phoneticPr fontId="12"/>
  </si>
  <si>
    <t>白光（株）</t>
    <rPh sb="2" eb="5">
      <t>カブシキガイシャ</t>
    </rPh>
    <phoneticPr fontId="3"/>
  </si>
  <si>
    <t>電子基板用はんだ付けセット</t>
  </si>
  <si>
    <t>30w</t>
  </si>
  <si>
    <t>セット</t>
  </si>
  <si>
    <t>従来使用していたものが破損してしまったため。</t>
    <rPh sb="0" eb="2">
      <t>ジュウライ</t>
    </rPh>
    <rPh sb="2" eb="4">
      <t>シヨウ</t>
    </rPh>
    <rPh sb="11" eb="13">
      <t>ハソン</t>
    </rPh>
    <phoneticPr fontId="3"/>
  </si>
  <si>
    <t>https://www～</t>
  </si>
  <si>
    <t>molten</t>
  </si>
  <si>
    <t>ペレーダ5000芝用</t>
    <rPh sb="8" eb="9">
      <t>シバ</t>
    </rPh>
    <rPh sb="9" eb="10">
      <t>ヨウ</t>
    </rPh>
    <phoneticPr fontId="3"/>
  </si>
  <si>
    <t>F5P5000</t>
  </si>
  <si>
    <t>個</t>
    <rPh sb="0" eb="1">
      <t>コ</t>
    </rPh>
    <phoneticPr fontId="3"/>
  </si>
  <si>
    <t>消耗品であり、新しい物が必要になったため。ロボットサッカーをするため。</t>
  </si>
  <si>
    <t>XEBEC</t>
  </si>
  <si>
    <t>1450　ブルゾン</t>
  </si>
  <si>
    <t>色：紺　サイズ：M</t>
  </si>
  <si>
    <t>着</t>
    <rPh sb="0" eb="1">
      <t>チャク</t>
    </rPh>
    <phoneticPr fontId="3"/>
  </si>
  <si>
    <t>ロボットに使用する部品。</t>
    <rPh sb="5" eb="7">
      <t>シヨウ</t>
    </rPh>
    <rPh sb="9" eb="11">
      <t>ブヒン</t>
    </rPh>
    <phoneticPr fontId="3"/>
  </si>
  <si>
    <t>色：黒　サイズ：M</t>
    <rPh sb="2" eb="3">
      <t>クロ</t>
    </rPh>
    <phoneticPr fontId="3"/>
  </si>
  <si>
    <t>〇×競技団体</t>
    <rPh sb="2" eb="6">
      <t>キョウギダンタイ</t>
    </rPh>
    <phoneticPr fontId="3"/>
  </si>
  <si>
    <t>大会参加登録費</t>
    <rPh sb="0" eb="7">
      <t>タイカイサンカトウロクヒ</t>
    </rPh>
    <phoneticPr fontId="3"/>
  </si>
  <si>
    <t>式</t>
    <rPh sb="0" eb="1">
      <t>シキ</t>
    </rPh>
    <phoneticPr fontId="3"/>
  </si>
  <si>
    <t>大会に参加し活動の成果を発表するため。</t>
    <rPh sb="0" eb="2">
      <t>タイカイ</t>
    </rPh>
    <rPh sb="3" eb="5">
      <t>サンカ</t>
    </rPh>
    <rPh sb="6" eb="8">
      <t>カツドウ</t>
    </rPh>
    <rPh sb="9" eb="11">
      <t>セイカ</t>
    </rPh>
    <rPh sb="12" eb="14">
      <t>ハッピョウ</t>
    </rPh>
    <phoneticPr fontId="3"/>
  </si>
  <si>
    <t>領収書添付</t>
    <rPh sb="0" eb="3">
      <t>リョウシュウショ</t>
    </rPh>
    <rPh sb="3" eb="5">
      <t>テンプ</t>
    </rPh>
    <phoneticPr fontId="3"/>
  </si>
  <si>
    <t>令和7年度活動報告</t>
    <rPh sb="0" eb="2">
      <t>レイワ</t>
    </rPh>
    <rPh sb="3" eb="5">
      <t>ネンド</t>
    </rPh>
    <rPh sb="5" eb="7">
      <t>カツドウ</t>
    </rPh>
    <rPh sb="7" eb="9">
      <t>ホウコク</t>
    </rPh>
    <phoneticPr fontId="1"/>
  </si>
  <si>
    <t>令和7年度収支決算書</t>
    <rPh sb="0" eb="2">
      <t>レイワ</t>
    </rPh>
    <rPh sb="3" eb="5">
      <t>ネンド</t>
    </rPh>
    <rPh sb="5" eb="10">
      <t>シュウシケッサンショ</t>
    </rPh>
    <phoneticPr fontId="1"/>
  </si>
  <si>
    <t>○○部</t>
    <rPh sb="2" eb="3">
      <t>ブ</t>
    </rPh>
    <phoneticPr fontId="1"/>
  </si>
  <si>
    <t>電話番号※ﾊｲﾌﾝあり</t>
    <rPh sb="0" eb="2">
      <t>デンワ</t>
    </rPh>
    <rPh sb="2" eb="4">
      <t>バンゴウ</t>
    </rPh>
    <phoneticPr fontId="12"/>
  </si>
  <si>
    <t>現金（手元で保管しているお金）</t>
    <rPh sb="0" eb="2">
      <t>ゲンキン</t>
    </rPh>
    <rPh sb="3" eb="5">
      <t>テモト</t>
    </rPh>
    <rPh sb="6" eb="8">
      <t>ホカン</t>
    </rPh>
    <rPh sb="13" eb="14">
      <t>カネ</t>
    </rPh>
    <phoneticPr fontId="1"/>
  </si>
  <si>
    <t>現預金残高</t>
    <rPh sb="0" eb="3">
      <t>ゲンヨキン</t>
    </rPh>
    <rPh sb="3" eb="5">
      <t>ザンダカ</t>
    </rPh>
    <phoneticPr fontId="1"/>
  </si>
  <si>
    <t>預金</t>
    <rPh sb="0" eb="2">
      <t>ヨキン</t>
    </rPh>
    <phoneticPr fontId="1"/>
  </si>
  <si>
    <t>合計</t>
    <rPh sb="0" eb="2">
      <t>ゴウケイ</t>
    </rPh>
    <phoneticPr fontId="1"/>
  </si>
  <si>
    <t>繰越金</t>
    <rPh sb="0" eb="3">
      <t>クリコシキン</t>
    </rPh>
    <phoneticPr fontId="1"/>
  </si>
  <si>
    <t>ギビングキャンペーン寄付金</t>
    <rPh sb="10" eb="13">
      <t>キフキン</t>
    </rPh>
    <phoneticPr fontId="1"/>
  </si>
  <si>
    <t>サークル現金援助分</t>
    <rPh sb="4" eb="9">
      <t>ゲンキンエンジョブン</t>
    </rPh>
    <phoneticPr fontId="1"/>
  </si>
  <si>
    <t>サークル費</t>
    <rPh sb="4" eb="5">
      <t>ヒ</t>
    </rPh>
    <phoneticPr fontId="1"/>
  </si>
  <si>
    <t>12か月×20名/月500円</t>
    <rPh sb="3" eb="4">
      <t>ゲツ</t>
    </rPh>
    <rPh sb="7" eb="8">
      <t>メイ</t>
    </rPh>
    <rPh sb="9" eb="10">
      <t>ツキ</t>
    </rPh>
    <rPh sb="13" eb="14">
      <t>エン</t>
    </rPh>
    <phoneticPr fontId="1"/>
  </si>
  <si>
    <t>大会出場費</t>
    <rPh sb="0" eb="2">
      <t>タイカイ</t>
    </rPh>
    <rPh sb="2" eb="4">
      <t>シュツジョウ</t>
    </rPh>
    <rPh sb="4" eb="5">
      <t>ヒ</t>
    </rPh>
    <phoneticPr fontId="1"/>
  </si>
  <si>
    <t>モルック一式購入</t>
    <rPh sb="4" eb="6">
      <t>イッシキ</t>
    </rPh>
    <rPh sb="6" eb="8">
      <t>コウニュウ</t>
    </rPh>
    <phoneticPr fontId="1"/>
  </si>
  <si>
    <t>新入生歓迎会費用</t>
    <rPh sb="0" eb="6">
      <t>シンニュウセイカンゲイカイ</t>
    </rPh>
    <rPh sb="6" eb="8">
      <t>ヒヨウ</t>
    </rPh>
    <phoneticPr fontId="1"/>
  </si>
  <si>
    <t>サークル現金援助分20,000円使用
不足分はサークル費から支払</t>
    <rPh sb="4" eb="6">
      <t>ゲンキン</t>
    </rPh>
    <rPh sb="6" eb="8">
      <t>エンジョ</t>
    </rPh>
    <rPh sb="8" eb="9">
      <t>ブン</t>
    </rPh>
    <rPh sb="15" eb="16">
      <t>エン</t>
    </rPh>
    <rPh sb="16" eb="18">
      <t>シヨウ</t>
    </rPh>
    <rPh sb="19" eb="22">
      <t>フソクブン</t>
    </rPh>
    <rPh sb="27" eb="28">
      <t>ヒ</t>
    </rPh>
    <rPh sb="30" eb="32">
      <t>シハラ</t>
    </rPh>
    <phoneticPr fontId="1"/>
  </si>
  <si>
    <t>ギビングキャンペーン寄付金10,000円使用　不足分はサークル費から支払</t>
    <rPh sb="10" eb="13">
      <t>キフキン</t>
    </rPh>
    <rPh sb="19" eb="20">
      <t>エン</t>
    </rPh>
    <rPh sb="20" eb="22">
      <t>シヨウ</t>
    </rPh>
    <rPh sb="23" eb="26">
      <t>フソクブン</t>
    </rPh>
    <rPh sb="31" eb="32">
      <t>ヒ</t>
    </rPh>
    <rPh sb="34" eb="36">
      <t>シハラ</t>
    </rPh>
    <phoneticPr fontId="1"/>
  </si>
  <si>
    <t>顧問教員</t>
    <rPh sb="0" eb="2">
      <t>コモン</t>
    </rPh>
    <rPh sb="2" eb="4">
      <t>キョウイン</t>
    </rPh>
    <phoneticPr fontId="1"/>
  </si>
  <si>
    <t>部員数(学外者除く)</t>
    <rPh sb="0" eb="3">
      <t>ブインスウ</t>
    </rPh>
    <rPh sb="4" eb="7">
      <t>ガクガイシャ</t>
    </rPh>
    <rPh sb="7" eb="8">
      <t>ノゾ</t>
    </rPh>
    <phoneticPr fontId="1"/>
  </si>
  <si>
    <t>部員数(学外者のみ)</t>
    <rPh sb="0" eb="3">
      <t>ブインスウ</t>
    </rPh>
    <rPh sb="4" eb="7">
      <t>ガクガイシャ</t>
    </rPh>
    <phoneticPr fontId="1"/>
  </si>
  <si>
    <t>現預金残高</t>
    <phoneticPr fontId="1"/>
  </si>
  <si>
    <t>使用目的
及び理由</t>
    <rPh sb="0" eb="4">
      <t>シヨウモクテキ</t>
    </rPh>
    <phoneticPr fontId="1"/>
  </si>
  <si>
    <t>要　望　事　項</t>
    <rPh sb="0" eb="1">
      <t>ヨウ</t>
    </rPh>
    <rPh sb="2" eb="3">
      <t>ノゾミ</t>
    </rPh>
    <rPh sb="4" eb="5">
      <t>コト</t>
    </rPh>
    <rPh sb="6" eb="7">
      <t>コウ</t>
    </rPh>
    <phoneticPr fontId="1"/>
  </si>
  <si>
    <t>要望事項</t>
    <rPh sb="0" eb="4">
      <t>ヨウボウジコウ</t>
    </rPh>
    <phoneticPr fontId="1"/>
  </si>
  <si>
    <t xml:space="preserve"> </t>
    <phoneticPr fontId="1"/>
  </si>
  <si>
    <t>使用目的及び理由</t>
    <rPh sb="0" eb="4">
      <t>シヨウモクテキ</t>
    </rPh>
    <rPh sb="4" eb="5">
      <t>オヨ</t>
    </rPh>
    <rPh sb="6" eb="8">
      <t>リユウ</t>
    </rPh>
    <phoneticPr fontId="1"/>
  </si>
  <si>
    <t>年月日(終)</t>
    <rPh sb="4" eb="5">
      <t>オ</t>
    </rPh>
    <phoneticPr fontId="1"/>
  </si>
  <si>
    <t>年月日(始)</t>
    <rPh sb="0" eb="3">
      <t>ネンガッピ</t>
    </rPh>
    <rPh sb="4" eb="5">
      <t>ハジ</t>
    </rPh>
    <phoneticPr fontId="1"/>
  </si>
  <si>
    <r>
      <t>・事前に顧問教員に連絡の上、作成すること
・代表2名及び</t>
    </r>
    <r>
      <rPr>
        <sz val="14"/>
        <color rgb="FFFF0000"/>
        <rFont val="ＭＳ 明朝"/>
        <family val="1"/>
        <charset val="128"/>
      </rPr>
      <t xml:space="preserve">顧問教員の氏名を記入すること
</t>
    </r>
    <r>
      <rPr>
        <sz val="14"/>
        <color theme="1"/>
        <rFont val="ＭＳ 明朝"/>
        <family val="1"/>
        <charset val="128"/>
      </rPr>
      <t>・「目的」は詳細に書くこと</t>
    </r>
    <rPh sb="1" eb="3">
      <t>ジゼン</t>
    </rPh>
    <rPh sb="4" eb="8">
      <t>コモンキョウイン</t>
    </rPh>
    <rPh sb="9" eb="11">
      <t>レンラク</t>
    </rPh>
    <rPh sb="12" eb="13">
      <t>ウエ</t>
    </rPh>
    <rPh sb="14" eb="16">
      <t>サクセイ</t>
    </rPh>
    <rPh sb="22" eb="24">
      <t>ダイヒョウ</t>
    </rPh>
    <rPh sb="25" eb="26">
      <t>メイ</t>
    </rPh>
    <rPh sb="26" eb="27">
      <t>オヨ</t>
    </rPh>
    <rPh sb="28" eb="32">
      <t>コモンキョウイン</t>
    </rPh>
    <rPh sb="33" eb="35">
      <t>シメイ</t>
    </rPh>
    <rPh sb="36" eb="38">
      <t>キニュウ</t>
    </rPh>
    <phoneticPr fontId="1"/>
  </si>
  <si>
    <t>・現預金の実査を行った上で預貯金残高を記入すること。</t>
    <rPh sb="1" eb="2">
      <t>ゲン</t>
    </rPh>
    <rPh sb="2" eb="4">
      <t>ヨキン</t>
    </rPh>
    <rPh sb="5" eb="7">
      <t>ジッサ</t>
    </rPh>
    <rPh sb="8" eb="9">
      <t>オコナ</t>
    </rPh>
    <rPh sb="11" eb="12">
      <t>ウエ</t>
    </rPh>
    <rPh sb="13" eb="16">
      <t>ヨチョキン</t>
    </rPh>
    <rPh sb="16" eb="18">
      <t>ザンダカ</t>
    </rPh>
    <rPh sb="19" eb="21">
      <t>キニュウ</t>
    </rPh>
    <phoneticPr fontId="1"/>
  </si>
  <si>
    <t>サークルの全メンバーに周知徹底した上で提出すること</t>
    <rPh sb="5" eb="6">
      <t>ゼン</t>
    </rPh>
    <rPh sb="11" eb="13">
      <t>シュウチ</t>
    </rPh>
    <rPh sb="13" eb="15">
      <t>テッテイ</t>
    </rPh>
    <rPh sb="17" eb="18">
      <t>ウエ</t>
    </rPh>
    <rPh sb="19" eb="21">
      <t>テイシュツ</t>
    </rPh>
    <phoneticPr fontId="1"/>
  </si>
  <si>
    <t>令和8年5月29日(金) まで</t>
    <rPh sb="0" eb="2">
      <t>レイワ</t>
    </rPh>
    <rPh sb="3" eb="4">
      <t>ネン</t>
    </rPh>
    <rPh sb="5" eb="6">
      <t>ガツ</t>
    </rPh>
    <rPh sb="8" eb="9">
      <t>ニチ</t>
    </rPh>
    <rPh sb="10" eb="11">
      <t>キン</t>
    </rPh>
    <phoneticPr fontId="1"/>
  </si>
  <si>
    <t>〇令和8年度提出〆切日</t>
    <rPh sb="1" eb="3">
      <t>レイワ</t>
    </rPh>
    <rPh sb="4" eb="6">
      <t>ネンド</t>
    </rPh>
    <rPh sb="6" eb="8">
      <t>テイシュツ</t>
    </rPh>
    <rPh sb="8" eb="11">
      <t>シメキリビ</t>
    </rPh>
    <phoneticPr fontId="1"/>
  </si>
  <si>
    <t>〇提出先URL</t>
    <rPh sb="1" eb="3">
      <t>テイシュツ</t>
    </rPh>
    <rPh sb="3" eb="4">
      <t>サキ</t>
    </rPh>
    <phoneticPr fontId="1"/>
  </si>
  <si>
    <t>残高検証</t>
    <rPh sb="0" eb="4">
      <t>ザンダカケンショウ</t>
    </rPh>
    <phoneticPr fontId="1"/>
  </si>
  <si>
    <t>令和7年度活動報告</t>
    <rPh sb="0" eb="2">
      <t>レイワ</t>
    </rPh>
    <rPh sb="3" eb="4">
      <t>ネン</t>
    </rPh>
    <rPh sb="4" eb="5">
      <t>ド</t>
    </rPh>
    <phoneticPr fontId="1"/>
  </si>
  <si>
    <t>令和7年度収支決算書</t>
    <rPh sb="0" eb="2">
      <t>レイワ</t>
    </rPh>
    <rPh sb="3" eb="4">
      <t>ネン</t>
    </rPh>
    <rPh sb="4" eb="5">
      <t>ド</t>
    </rPh>
    <phoneticPr fontId="1"/>
  </si>
  <si>
    <t>※　*******＠muroran-it.ac.jpのメールアドレスとパスワードでログインが必要です。</t>
    <rPh sb="46" eb="48">
      <t>ヒツヨウ</t>
    </rPh>
    <phoneticPr fontId="1"/>
  </si>
  <si>
    <t>番号</t>
    <rPh sb="0" eb="2">
      <t>バンゴウ</t>
    </rPh>
    <phoneticPr fontId="1"/>
  </si>
  <si>
    <t>部・同好会</t>
    <rPh sb="0" eb="1">
      <t>ブ</t>
    </rPh>
    <rPh sb="2" eb="5">
      <t>ドウコウカイ</t>
    </rPh>
    <phoneticPr fontId="1"/>
  </si>
  <si>
    <t>種別</t>
    <rPh sb="0" eb="2">
      <t>シュベツ</t>
    </rPh>
    <phoneticPr fontId="1"/>
  </si>
  <si>
    <t>団体名</t>
    <rPh sb="0" eb="2">
      <t>ダンタイ</t>
    </rPh>
    <rPh sb="2" eb="3">
      <t>メイ</t>
    </rPh>
    <phoneticPr fontId="2"/>
  </si>
  <si>
    <t>部</t>
    <rPh sb="0" eb="1">
      <t>ブ</t>
    </rPh>
    <phoneticPr fontId="1"/>
  </si>
  <si>
    <t>陸上競技部</t>
  </si>
  <si>
    <t>硬式野球部</t>
  </si>
  <si>
    <t>準硬式野球部</t>
  </si>
  <si>
    <t>硬式庭球部</t>
  </si>
  <si>
    <t>男子バレーボール部</t>
  </si>
  <si>
    <t>バスケットボール部</t>
  </si>
  <si>
    <t>サッカー部</t>
  </si>
  <si>
    <t>アメリカンフットボール部</t>
  </si>
  <si>
    <t>卓球部</t>
  </si>
  <si>
    <t>バドミントン部</t>
  </si>
  <si>
    <t>ヨット部</t>
  </si>
  <si>
    <t>ワンダーフォーゲル部</t>
  </si>
  <si>
    <t>自動車部</t>
  </si>
  <si>
    <t>単車会</t>
  </si>
  <si>
    <t>スキー部</t>
  </si>
  <si>
    <t>弓道部</t>
  </si>
  <si>
    <t>アーチェリー部</t>
  </si>
  <si>
    <t>柔道部</t>
  </si>
  <si>
    <t>剣道部</t>
  </si>
  <si>
    <t>合気道部</t>
  </si>
  <si>
    <t>ボクシング部</t>
  </si>
  <si>
    <t>ゴルフ部</t>
  </si>
  <si>
    <t>サイクリング部</t>
  </si>
  <si>
    <t>スノーボード部</t>
  </si>
  <si>
    <t>雪合戦部</t>
  </si>
  <si>
    <t>バーベルクラブ</t>
  </si>
  <si>
    <t>Lead Works(ダンスサークル)</t>
  </si>
  <si>
    <t>セパタクロー部</t>
  </si>
  <si>
    <t>テニスサークル FAULT</t>
  </si>
  <si>
    <t>MIT Airsoft(サバイバルゲームサークル)</t>
  </si>
  <si>
    <t>DOCSASE(バスケットボールサークル)</t>
  </si>
  <si>
    <t>水泳部</t>
  </si>
  <si>
    <t>YOSAKOIソーラン部「百花繚蘭」</t>
  </si>
  <si>
    <t>ハンドボール部</t>
  </si>
  <si>
    <t>サロンフットボールサークル</t>
  </si>
  <si>
    <t>ラグビーサークル</t>
  </si>
  <si>
    <t>オリジナルフォーク愛好会</t>
  </si>
  <si>
    <t>ジャズ研究会</t>
  </si>
  <si>
    <t>管弦楽団</t>
  </si>
  <si>
    <t>軽音楽部</t>
  </si>
  <si>
    <t>ラジオ放送部</t>
  </si>
  <si>
    <t>美術部</t>
  </si>
  <si>
    <t>写真部</t>
  </si>
  <si>
    <t>将棋部</t>
  </si>
  <si>
    <t>鉄道研究会</t>
  </si>
  <si>
    <t>シミュレーションゲーム研究会</t>
  </si>
  <si>
    <t>夢工房</t>
  </si>
  <si>
    <t>MPC</t>
  </si>
  <si>
    <t>鳥人間部</t>
  </si>
  <si>
    <t>天体観測Laboratory</t>
  </si>
  <si>
    <t>アニメーション研究会</t>
  </si>
  <si>
    <t>文芸部</t>
  </si>
  <si>
    <t>小原流華道部</t>
  </si>
  <si>
    <t>劇団「つぶて」</t>
  </si>
  <si>
    <t>学生宇宙研究開発機構（SARD）</t>
    <rPh sb="0" eb="2">
      <t>ガクセイ</t>
    </rPh>
    <rPh sb="2" eb="4">
      <t>ウチュウ</t>
    </rPh>
    <rPh sb="4" eb="6">
      <t>ケンキュウ</t>
    </rPh>
    <rPh sb="6" eb="8">
      <t>カイハツ</t>
    </rPh>
    <rPh sb="8" eb="10">
      <t>キコウ</t>
    </rPh>
    <phoneticPr fontId="3"/>
  </si>
  <si>
    <t>アカペラサークルGleeGround</t>
  </si>
  <si>
    <t>同好会</t>
    <rPh sb="0" eb="3">
      <t>ドウコウカイ</t>
    </rPh>
    <phoneticPr fontId="1"/>
  </si>
  <si>
    <t>女子バレーボール同好会</t>
  </si>
  <si>
    <t>Darts Circle NDC</t>
  </si>
  <si>
    <t>軟式野球サークル</t>
  </si>
  <si>
    <t>球戯愛好会</t>
  </si>
  <si>
    <t>バドミントンサークル</t>
  </si>
  <si>
    <t>居合・杖道サークル　杖刀会</t>
  </si>
  <si>
    <t>女子ハンドボール同好会</t>
  </si>
  <si>
    <t>テニポン交流クラブ</t>
  </si>
  <si>
    <t>女子フットサル同好会</t>
  </si>
  <si>
    <t>フォーミュラプロジェクト</t>
  </si>
  <si>
    <t>Cafe Circle Crocchio</t>
  </si>
  <si>
    <t>アコースティックギターサークル</t>
  </si>
  <si>
    <t>室蘭工大ポケモンサークル</t>
  </si>
  <si>
    <t>室工大ガンダム研究会</t>
  </si>
  <si>
    <t>Studio催事</t>
  </si>
  <si>
    <t>室蘭地区ホームヘルパーサークル</t>
  </si>
  <si>
    <t>国際交流クラブ</t>
  </si>
  <si>
    <t>大学祭実行委員会</t>
    <rPh sb="0" eb="8">
      <t>ダイガクサイジッコウイインカイ</t>
    </rPh>
    <phoneticPr fontId="1"/>
  </si>
  <si>
    <t>MuIT Optica Student Chapter</t>
  </si>
  <si>
    <t>Colors(室工大生協学生委員会)</t>
  </si>
  <si>
    <t>その他の団体</t>
    <rPh sb="2" eb="3">
      <t>タ</t>
    </rPh>
    <rPh sb="4" eb="6">
      <t>ダンタイ</t>
    </rPh>
    <phoneticPr fontId="1"/>
  </si>
  <si>
    <t>その他のサークル</t>
    <rPh sb="2" eb="3">
      <t>タ</t>
    </rPh>
    <phoneticPr fontId="1"/>
  </si>
  <si>
    <t>体育会系サークル</t>
    <phoneticPr fontId="1"/>
  </si>
  <si>
    <t>文科系サークル</t>
    <phoneticPr fontId="1"/>
  </si>
  <si>
    <t>ソフトテニス部</t>
    <phoneticPr fontId="1"/>
  </si>
  <si>
    <t>区分：</t>
    <rPh sb="0" eb="2">
      <t>クブン</t>
    </rPh>
    <phoneticPr fontId="1"/>
  </si>
  <si>
    <t>種別：</t>
    <rPh sb="0" eb="2">
      <t>シュベツ</t>
    </rPh>
    <phoneticPr fontId="1"/>
  </si>
  <si>
    <t>-</t>
    <phoneticPr fontId="1"/>
  </si>
  <si>
    <t>※　援助願を提出できるのは、「部」のみです。</t>
    <rPh sb="2" eb="5">
      <t>エンジョネガイ</t>
    </rPh>
    <rPh sb="6" eb="8">
      <t>テイシュツ</t>
    </rPh>
    <rPh sb="15" eb="16">
      <t>ブ</t>
    </rPh>
    <phoneticPr fontId="1"/>
  </si>
  <si>
    <t>※　援助願を提出できるのは、「部」のみです。</t>
    <phoneticPr fontId="1"/>
  </si>
  <si>
    <t>区分</t>
    <rPh sb="0" eb="2">
      <t>クブン</t>
    </rPh>
    <phoneticPr fontId="12"/>
  </si>
  <si>
    <t>団体名</t>
  </si>
  <si>
    <t>吹奏楽研究会</t>
    <phoneticPr fontId="1"/>
  </si>
  <si>
    <t>学科・専攻名</t>
    <rPh sb="0" eb="2">
      <t>ガッカ</t>
    </rPh>
    <rPh sb="3" eb="6">
      <t>センコウメイ</t>
    </rPh>
    <phoneticPr fontId="1"/>
  </si>
  <si>
    <t>（学外参加者を含む）</t>
    <rPh sb="1" eb="3">
      <t>ガクガイ</t>
    </rPh>
    <rPh sb="3" eb="6">
      <t>サンカシャ</t>
    </rPh>
    <rPh sb="7" eb="8">
      <t>フク</t>
    </rPh>
    <phoneticPr fontId="1"/>
  </si>
  <si>
    <t>https://muroran-it-ac.app.box.com/f/207694b095b8447d8562d5b1b0ccdecc</t>
    <phoneticPr fontId="1"/>
  </si>
  <si>
    <t>　　　年　　月　　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</si>
</sst>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e\.m\.d;@"/>
    <numFmt numFmtId="177" formatCode="0_);[Red]\(0\)"/>
    <numFmt numFmtId="178" formatCode="[$-411]ggge&quot;年&quot;m&quot;月&quot;d&quot;日&quot;;@"/>
  </numFmts>
  <fonts count="3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b/>
      <sz val="36"/>
      <color rgb="FFFF0000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24"/>
      <color theme="1"/>
      <name val="ＭＳ 明朝"/>
      <family val="1"/>
      <charset val="128"/>
    </font>
    <font>
      <sz val="22"/>
      <color theme="1"/>
      <name val="ＭＳ 明朝"/>
      <family val="1"/>
      <charset val="128"/>
    </font>
    <font>
      <b/>
      <sz val="22"/>
      <color theme="1"/>
      <name val="ＭＳ 明朝"/>
      <family val="1"/>
      <charset val="128"/>
    </font>
    <font>
      <sz val="14"/>
      <color theme="1"/>
      <name val="游ゴシック"/>
      <family val="2"/>
      <charset val="128"/>
      <scheme val="minor"/>
    </font>
    <font>
      <b/>
      <sz val="14"/>
      <color rgb="FFFF0000"/>
      <name val="ＭＳ 明朝"/>
      <family val="1"/>
      <charset val="128"/>
    </font>
    <font>
      <sz val="28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8"/>
      <color theme="1"/>
      <name val="ＭＳ 明朝"/>
      <family val="1"/>
      <charset val="128"/>
    </font>
    <font>
      <sz val="14"/>
      <color rgb="FFFF0000"/>
      <name val="ＭＳ 明朝"/>
      <family val="1"/>
      <charset val="128"/>
    </font>
    <font>
      <sz val="24"/>
      <color theme="1"/>
      <name val="ＭＳ 明朝"/>
      <family val="1"/>
      <charset val="128"/>
    </font>
    <font>
      <b/>
      <u/>
      <sz val="16"/>
      <color theme="1"/>
      <name val="ＭＳ 明朝"/>
      <family val="1"/>
      <charset val="128"/>
    </font>
    <font>
      <b/>
      <strike/>
      <sz val="24"/>
      <color theme="1"/>
      <name val="ＭＳ 明朝"/>
      <family val="1"/>
      <charset val="128"/>
    </font>
    <font>
      <strike/>
      <sz val="16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4"/>
      <color indexed="81"/>
      <name val="MS P ゴシック"/>
      <family val="3"/>
      <charset val="128"/>
    </font>
    <font>
      <u/>
      <sz val="12"/>
      <color theme="10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7">
    <xf numFmtId="0" fontId="0" fillId="0" borderId="0">
      <alignment vertical="center"/>
    </xf>
    <xf numFmtId="0" fontId="11" fillId="0" borderId="0"/>
    <xf numFmtId="0" fontId="19" fillId="0" borderId="0"/>
    <xf numFmtId="38" fontId="11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38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</cellStyleXfs>
  <cellXfs count="276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8" fillId="0" borderId="15" xfId="0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3" fillId="0" borderId="0" xfId="1" applyFont="1"/>
    <xf numFmtId="0" fontId="4" fillId="3" borderId="1" xfId="1" applyFont="1" applyFill="1" applyBorder="1" applyAlignment="1">
      <alignment vertical="center" shrinkToFit="1"/>
    </xf>
    <xf numFmtId="0" fontId="8" fillId="0" borderId="1" xfId="1" applyFont="1" applyBorder="1" applyAlignment="1" applyProtection="1">
      <alignment vertical="center" shrinkToFit="1"/>
      <protection locked="0"/>
    </xf>
    <xf numFmtId="0" fontId="8" fillId="0" borderId="1" xfId="1" applyFont="1" applyBorder="1" applyAlignment="1" applyProtection="1">
      <alignment horizontal="center" vertical="center" shrinkToFit="1"/>
      <protection locked="0"/>
    </xf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36" xfId="0" applyFont="1" applyBorder="1">
      <alignment vertical="center"/>
    </xf>
    <xf numFmtId="0" fontId="16" fillId="0" borderId="0" xfId="0" applyFont="1">
      <alignment vertical="center"/>
    </xf>
    <xf numFmtId="0" fontId="15" fillId="0" borderId="0" xfId="0" applyFont="1">
      <alignment vertical="center"/>
    </xf>
    <xf numFmtId="3" fontId="8" fillId="0" borderId="35" xfId="0" applyNumberFormat="1" applyFont="1" applyBorder="1">
      <alignment vertical="center"/>
    </xf>
    <xf numFmtId="3" fontId="8" fillId="4" borderId="26" xfId="0" applyNumberFormat="1" applyFont="1" applyFill="1" applyBorder="1">
      <alignment vertical="center"/>
    </xf>
    <xf numFmtId="3" fontId="8" fillId="4" borderId="32" xfId="0" applyNumberFormat="1" applyFont="1" applyFill="1" applyBorder="1">
      <alignment vertical="center"/>
    </xf>
    <xf numFmtId="3" fontId="8" fillId="6" borderId="26" xfId="0" applyNumberFormat="1" applyFont="1" applyFill="1" applyBorder="1">
      <alignment vertical="center"/>
    </xf>
    <xf numFmtId="3" fontId="8" fillId="6" borderId="32" xfId="0" applyNumberFormat="1" applyFont="1" applyFill="1" applyBorder="1">
      <alignment vertical="center"/>
    </xf>
    <xf numFmtId="0" fontId="18" fillId="0" borderId="0" xfId="1" applyFont="1" applyAlignment="1">
      <alignment horizontal="center" vertical="center"/>
    </xf>
    <xf numFmtId="0" fontId="20" fillId="0" borderId="22" xfId="1" applyFont="1" applyBorder="1" applyAlignment="1">
      <alignment horizontal="center" vertical="center" shrinkToFit="1"/>
    </xf>
    <xf numFmtId="0" fontId="20" fillId="0" borderId="23" xfId="1" applyFont="1" applyBorder="1" applyAlignment="1">
      <alignment horizontal="center" vertical="center" shrinkToFit="1"/>
    </xf>
    <xf numFmtId="0" fontId="20" fillId="0" borderId="38" xfId="1" applyFont="1" applyBorder="1" applyAlignment="1">
      <alignment horizontal="center" vertical="center"/>
    </xf>
    <xf numFmtId="0" fontId="20" fillId="0" borderId="39" xfId="1" applyFont="1" applyBorder="1" applyAlignment="1" applyProtection="1">
      <alignment vertical="center" shrinkToFit="1"/>
      <protection locked="0"/>
    </xf>
    <xf numFmtId="0" fontId="20" fillId="0" borderId="40" xfId="1" applyFont="1" applyBorder="1" applyAlignment="1" applyProtection="1">
      <alignment vertical="center" shrinkToFit="1"/>
      <protection locked="0"/>
    </xf>
    <xf numFmtId="177" fontId="20" fillId="0" borderId="39" xfId="1" applyNumberFormat="1" applyFont="1" applyBorder="1" applyAlignment="1" applyProtection="1">
      <alignment vertical="center" shrinkToFit="1"/>
      <protection locked="0"/>
    </xf>
    <xf numFmtId="3" fontId="20" fillId="0" borderId="39" xfId="3" applyNumberFormat="1" applyFont="1" applyBorder="1" applyAlignment="1" applyProtection="1">
      <alignment vertical="center" shrinkToFit="1"/>
      <protection locked="0"/>
    </xf>
    <xf numFmtId="3" fontId="20" fillId="6" borderId="39" xfId="3" applyNumberFormat="1" applyFont="1" applyFill="1" applyBorder="1" applyAlignment="1">
      <alignment vertical="center" shrinkToFit="1"/>
    </xf>
    <xf numFmtId="0" fontId="20" fillId="0" borderId="41" xfId="1" applyFont="1" applyBorder="1" applyAlignment="1">
      <alignment horizontal="center" vertical="center"/>
    </xf>
    <xf numFmtId="0" fontId="20" fillId="0" borderId="42" xfId="1" applyFont="1" applyBorder="1" applyAlignment="1" applyProtection="1">
      <alignment vertical="center" shrinkToFit="1"/>
      <protection locked="0"/>
    </xf>
    <xf numFmtId="0" fontId="20" fillId="0" borderId="43" xfId="1" applyFont="1" applyBorder="1" applyAlignment="1" applyProtection="1">
      <alignment vertical="center" shrinkToFit="1"/>
      <protection locked="0"/>
    </xf>
    <xf numFmtId="177" fontId="20" fillId="0" borderId="42" xfId="1" applyNumberFormat="1" applyFont="1" applyBorder="1" applyAlignment="1" applyProtection="1">
      <alignment vertical="center" shrinkToFit="1"/>
      <protection locked="0"/>
    </xf>
    <xf numFmtId="3" fontId="20" fillId="0" borderId="42" xfId="3" applyNumberFormat="1" applyFont="1" applyBorder="1" applyAlignment="1" applyProtection="1">
      <alignment vertical="center" shrinkToFit="1"/>
      <protection locked="0"/>
    </xf>
    <xf numFmtId="3" fontId="20" fillId="6" borderId="42" xfId="3" applyNumberFormat="1" applyFont="1" applyFill="1" applyBorder="1" applyAlignment="1">
      <alignment vertical="center" shrinkToFit="1"/>
    </xf>
    <xf numFmtId="0" fontId="20" fillId="0" borderId="44" xfId="1" applyFont="1" applyBorder="1" applyAlignment="1">
      <alignment horizontal="center" vertical="center"/>
    </xf>
    <xf numFmtId="0" fontId="20" fillId="0" borderId="45" xfId="1" applyFont="1" applyBorder="1" applyAlignment="1" applyProtection="1">
      <alignment vertical="center" shrinkToFit="1"/>
      <protection locked="0"/>
    </xf>
    <xf numFmtId="0" fontId="20" fillId="0" borderId="46" xfId="1" applyFont="1" applyBorder="1" applyAlignment="1" applyProtection="1">
      <alignment vertical="center" shrinkToFit="1"/>
      <protection locked="0"/>
    </xf>
    <xf numFmtId="177" fontId="20" fillId="0" borderId="45" xfId="1" applyNumberFormat="1" applyFont="1" applyBorder="1" applyAlignment="1" applyProtection="1">
      <alignment vertical="center" shrinkToFit="1"/>
      <protection locked="0"/>
    </xf>
    <xf numFmtId="3" fontId="20" fillId="0" borderId="45" xfId="3" applyNumberFormat="1" applyFont="1" applyBorder="1" applyAlignment="1" applyProtection="1">
      <alignment vertical="center" shrinkToFit="1"/>
      <protection locked="0"/>
    </xf>
    <xf numFmtId="3" fontId="20" fillId="6" borderId="45" xfId="3" applyNumberFormat="1" applyFont="1" applyFill="1" applyBorder="1" applyAlignment="1">
      <alignment vertical="center" shrinkToFit="1"/>
    </xf>
    <xf numFmtId="0" fontId="20" fillId="0" borderId="0" xfId="1" applyFont="1" applyAlignment="1">
      <alignment horizontal="center" vertical="center"/>
    </xf>
    <xf numFmtId="0" fontId="20" fillId="0" borderId="0" xfId="1" applyFont="1" applyAlignment="1">
      <alignment shrinkToFit="1"/>
    </xf>
    <xf numFmtId="3" fontId="20" fillId="0" borderId="0" xfId="3" applyNumberFormat="1" applyFont="1" applyBorder="1" applyAlignment="1">
      <alignment shrinkToFit="1"/>
    </xf>
    <xf numFmtId="0" fontId="3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9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Protection="1">
      <alignment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Protection="1">
      <alignment vertical="center"/>
      <protection locked="0"/>
    </xf>
    <xf numFmtId="0" fontId="2" fillId="0" borderId="3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176" fontId="8" fillId="0" borderId="25" xfId="0" applyNumberFormat="1" applyFont="1" applyBorder="1" applyAlignment="1" applyProtection="1">
      <alignment horizontal="center" vertical="center"/>
      <protection locked="0"/>
    </xf>
    <xf numFmtId="176" fontId="8" fillId="4" borderId="25" xfId="0" applyNumberFormat="1" applyFont="1" applyFill="1" applyBorder="1" applyAlignment="1" applyProtection="1">
      <alignment horizontal="center" vertical="center"/>
      <protection locked="0"/>
    </xf>
    <xf numFmtId="177" fontId="8" fillId="4" borderId="29" xfId="0" applyNumberFormat="1" applyFont="1" applyFill="1" applyBorder="1" applyAlignment="1" applyProtection="1">
      <alignment horizontal="center" vertical="center"/>
      <protection locked="0"/>
    </xf>
    <xf numFmtId="3" fontId="8" fillId="4" borderId="26" xfId="0" applyNumberFormat="1" applyFont="1" applyFill="1" applyBorder="1" applyProtection="1">
      <alignment vertical="center"/>
      <protection locked="0"/>
    </xf>
    <xf numFmtId="176" fontId="8" fillId="4" borderId="30" xfId="0" applyNumberFormat="1" applyFont="1" applyFill="1" applyBorder="1" applyAlignment="1" applyProtection="1">
      <alignment horizontal="center" vertical="center"/>
      <protection locked="0"/>
    </xf>
    <xf numFmtId="177" fontId="8" fillId="4" borderId="31" xfId="0" applyNumberFormat="1" applyFont="1" applyFill="1" applyBorder="1" applyAlignment="1" applyProtection="1">
      <alignment horizontal="center" vertical="center"/>
      <protection locked="0"/>
    </xf>
    <xf numFmtId="3" fontId="8" fillId="4" borderId="32" xfId="0" applyNumberFormat="1" applyFont="1" applyFill="1" applyBorder="1" applyProtection="1">
      <alignment vertical="center"/>
      <protection locked="0"/>
    </xf>
    <xf numFmtId="176" fontId="8" fillId="6" borderId="25" xfId="0" applyNumberFormat="1" applyFont="1" applyFill="1" applyBorder="1" applyAlignment="1" applyProtection="1">
      <alignment horizontal="center" vertical="center"/>
      <protection locked="0"/>
    </xf>
    <xf numFmtId="177" fontId="8" fillId="6" borderId="29" xfId="0" applyNumberFormat="1" applyFont="1" applyFill="1" applyBorder="1" applyAlignment="1" applyProtection="1">
      <alignment horizontal="center" vertical="center"/>
      <protection locked="0"/>
    </xf>
    <xf numFmtId="3" fontId="8" fillId="6" borderId="26" xfId="0" applyNumberFormat="1" applyFont="1" applyFill="1" applyBorder="1" applyProtection="1">
      <alignment vertical="center"/>
      <protection locked="0"/>
    </xf>
    <xf numFmtId="176" fontId="8" fillId="6" borderId="30" xfId="0" applyNumberFormat="1" applyFont="1" applyFill="1" applyBorder="1" applyAlignment="1" applyProtection="1">
      <alignment horizontal="center" vertical="center"/>
      <protection locked="0"/>
    </xf>
    <xf numFmtId="177" fontId="8" fillId="6" borderId="31" xfId="0" applyNumberFormat="1" applyFont="1" applyFill="1" applyBorder="1" applyAlignment="1" applyProtection="1">
      <alignment horizontal="center" vertical="center"/>
      <protection locked="0"/>
    </xf>
    <xf numFmtId="3" fontId="8" fillId="6" borderId="32" xfId="0" applyNumberFormat="1" applyFont="1" applyFill="1" applyBorder="1" applyProtection="1">
      <alignment vertical="center"/>
      <protection locked="0"/>
    </xf>
    <xf numFmtId="0" fontId="10" fillId="0" borderId="0" xfId="0" applyFont="1">
      <alignment vertical="center"/>
    </xf>
    <xf numFmtId="49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20" fillId="0" borderId="37" xfId="1" applyFont="1" applyBorder="1" applyAlignment="1">
      <alignment horizontal="center" vertical="center" shrinkToFit="1"/>
    </xf>
    <xf numFmtId="0" fontId="10" fillId="0" borderId="0" xfId="0" applyFont="1" applyAlignment="1">
      <alignment vertical="center" wrapText="1"/>
    </xf>
    <xf numFmtId="0" fontId="20" fillId="0" borderId="24" xfId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50" xfId="0" applyFont="1" applyBorder="1">
      <alignment vertical="center"/>
    </xf>
    <xf numFmtId="31" fontId="10" fillId="0" borderId="15" xfId="0" applyNumberFormat="1" applyFont="1" applyBorder="1">
      <alignment vertical="center"/>
    </xf>
    <xf numFmtId="32" fontId="10" fillId="0" borderId="15" xfId="0" applyNumberFormat="1" applyFont="1" applyBorder="1" applyAlignment="1">
      <alignment vertical="center" wrapText="1"/>
    </xf>
    <xf numFmtId="31" fontId="10" fillId="0" borderId="15" xfId="0" applyNumberFormat="1" applyFont="1" applyBorder="1" applyAlignment="1">
      <alignment vertical="center" wrapText="1"/>
    </xf>
    <xf numFmtId="0" fontId="20" fillId="0" borderId="47" xfId="1" applyFont="1" applyBorder="1"/>
    <xf numFmtId="0" fontId="20" fillId="0" borderId="48" xfId="1" applyFont="1" applyBorder="1"/>
    <xf numFmtId="0" fontId="3" fillId="0" borderId="48" xfId="1" applyFont="1" applyBorder="1"/>
    <xf numFmtId="0" fontId="3" fillId="0" borderId="49" xfId="1" applyFont="1" applyBorder="1"/>
    <xf numFmtId="0" fontId="3" fillId="0" borderId="21" xfId="1" applyFont="1" applyBorder="1" applyAlignment="1">
      <alignment vertical="center"/>
    </xf>
    <xf numFmtId="0" fontId="3" fillId="0" borderId="0" xfId="1" applyFont="1" applyAlignment="1">
      <alignment vertical="center" shrinkToFit="1"/>
    </xf>
    <xf numFmtId="0" fontId="3" fillId="0" borderId="0" xfId="1" applyFont="1" applyAlignment="1">
      <alignment horizontal="center" vertical="center" shrinkToFit="1"/>
    </xf>
    <xf numFmtId="0" fontId="3" fillId="0" borderId="0" xfId="1" applyFont="1" applyAlignment="1">
      <alignment horizontal="center" vertical="center"/>
    </xf>
    <xf numFmtId="0" fontId="3" fillId="2" borderId="1" xfId="1" applyFont="1" applyFill="1" applyBorder="1" applyAlignment="1">
      <alignment horizontal="center" vertical="center" shrinkToFit="1"/>
    </xf>
    <xf numFmtId="0" fontId="20" fillId="0" borderId="51" xfId="1" applyFont="1" applyBorder="1" applyProtection="1">
      <protection locked="0"/>
    </xf>
    <xf numFmtId="0" fontId="20" fillId="0" borderId="52" xfId="1" applyFont="1" applyBorder="1" applyProtection="1">
      <protection locked="0"/>
    </xf>
    <xf numFmtId="0" fontId="20" fillId="0" borderId="57" xfId="1" applyFont="1" applyBorder="1" applyAlignment="1" applyProtection="1">
      <alignment vertical="center" shrinkToFit="1"/>
      <protection locked="0"/>
    </xf>
    <xf numFmtId="0" fontId="20" fillId="0" borderId="55" xfId="1" applyFont="1" applyBorder="1" applyAlignment="1" applyProtection="1">
      <alignment vertical="center" shrinkToFit="1"/>
      <protection locked="0"/>
    </xf>
    <xf numFmtId="177" fontId="20" fillId="0" borderId="57" xfId="1" applyNumberFormat="1" applyFont="1" applyBorder="1" applyAlignment="1" applyProtection="1">
      <alignment vertical="center" shrinkToFit="1"/>
      <protection locked="0"/>
    </xf>
    <xf numFmtId="3" fontId="20" fillId="0" borderId="57" xfId="3" applyNumberFormat="1" applyFont="1" applyBorder="1" applyAlignment="1" applyProtection="1">
      <alignment vertical="center" shrinkToFit="1"/>
      <protection locked="0"/>
    </xf>
    <xf numFmtId="0" fontId="20" fillId="0" borderId="58" xfId="1" applyFont="1" applyBorder="1" applyProtection="1">
      <protection locked="0"/>
    </xf>
    <xf numFmtId="0" fontId="8" fillId="0" borderId="2" xfId="1" applyFont="1" applyBorder="1" applyAlignment="1" applyProtection="1">
      <alignment vertical="center" shrinkToFit="1"/>
      <protection locked="0"/>
    </xf>
    <xf numFmtId="0" fontId="8" fillId="0" borderId="2" xfId="1" applyFont="1" applyBorder="1" applyAlignment="1" applyProtection="1">
      <alignment horizontal="center" vertical="center" shrinkToFit="1"/>
      <protection locked="0"/>
    </xf>
    <xf numFmtId="176" fontId="8" fillId="0" borderId="30" xfId="0" applyNumberFormat="1" applyFont="1" applyBorder="1" applyAlignment="1" applyProtection="1">
      <alignment horizontal="center" vertical="center"/>
      <protection locked="0"/>
    </xf>
    <xf numFmtId="176" fontId="9" fillId="0" borderId="0" xfId="0" applyNumberFormat="1" applyFont="1" applyAlignment="1">
      <alignment horizontal="center" vertical="center"/>
    </xf>
    <xf numFmtId="3" fontId="8" fillId="0" borderId="0" xfId="0" applyNumberFormat="1" applyFont="1">
      <alignment vertical="center"/>
    </xf>
    <xf numFmtId="0" fontId="3" fillId="0" borderId="0" xfId="0" applyFont="1" applyAlignment="1">
      <alignment vertical="center" shrinkToFit="1"/>
    </xf>
    <xf numFmtId="0" fontId="3" fillId="5" borderId="0" xfId="0" applyFont="1" applyFill="1">
      <alignment vertical="center"/>
    </xf>
    <xf numFmtId="176" fontId="2" fillId="0" borderId="0" xfId="0" applyNumberFormat="1" applyFont="1" applyAlignment="1">
      <alignment horizontal="left" vertical="center"/>
    </xf>
    <xf numFmtId="0" fontId="8" fillId="0" borderId="69" xfId="0" applyFont="1" applyBorder="1">
      <alignment vertical="center"/>
    </xf>
    <xf numFmtId="0" fontId="8" fillId="0" borderId="70" xfId="0" applyFont="1" applyBorder="1">
      <alignment vertical="center"/>
    </xf>
    <xf numFmtId="38" fontId="8" fillId="0" borderId="71" xfId="5" applyFont="1" applyBorder="1">
      <alignment vertical="center"/>
    </xf>
    <xf numFmtId="0" fontId="8" fillId="0" borderId="70" xfId="0" applyFont="1" applyBorder="1" applyAlignment="1">
      <alignment horizontal="center" vertical="center"/>
    </xf>
    <xf numFmtId="0" fontId="3" fillId="6" borderId="27" xfId="0" applyFont="1" applyFill="1" applyBorder="1" applyAlignment="1" applyProtection="1">
      <alignment vertical="center" wrapText="1"/>
      <protection locked="0"/>
    </xf>
    <xf numFmtId="0" fontId="3" fillId="6" borderId="33" xfId="0" applyFont="1" applyFill="1" applyBorder="1" applyAlignment="1" applyProtection="1">
      <alignment vertical="center" wrapText="1"/>
      <protection locked="0"/>
    </xf>
    <xf numFmtId="0" fontId="3" fillId="4" borderId="27" xfId="0" applyFont="1" applyFill="1" applyBorder="1" applyProtection="1">
      <alignment vertical="center"/>
      <protection locked="0"/>
    </xf>
    <xf numFmtId="0" fontId="3" fillId="4" borderId="33" xfId="0" applyFont="1" applyFill="1" applyBorder="1" applyProtection="1">
      <alignment vertical="center"/>
      <protection locked="0"/>
    </xf>
    <xf numFmtId="0" fontId="17" fillId="0" borderId="0" xfId="0" applyFont="1">
      <alignment vertical="center"/>
    </xf>
    <xf numFmtId="0" fontId="9" fillId="0" borderId="16" xfId="0" applyFont="1" applyBorder="1">
      <alignment vertical="center"/>
    </xf>
    <xf numFmtId="38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20" fillId="0" borderId="40" xfId="1" applyFont="1" applyBorder="1" applyAlignment="1" applyProtection="1">
      <alignment vertical="center" wrapText="1"/>
      <protection locked="0"/>
    </xf>
    <xf numFmtId="0" fontId="20" fillId="0" borderId="43" xfId="1" applyFont="1" applyBorder="1" applyAlignment="1" applyProtection="1">
      <alignment vertical="center" wrapText="1"/>
      <protection locked="0"/>
    </xf>
    <xf numFmtId="0" fontId="20" fillId="0" borderId="55" xfId="1" applyFont="1" applyBorder="1" applyAlignment="1" applyProtection="1">
      <alignment vertical="center" wrapText="1"/>
      <protection locked="0"/>
    </xf>
    <xf numFmtId="0" fontId="3" fillId="4" borderId="27" xfId="0" applyFont="1" applyFill="1" applyBorder="1" applyAlignment="1" applyProtection="1">
      <alignment vertical="center" wrapText="1"/>
      <protection locked="0"/>
    </xf>
    <xf numFmtId="0" fontId="3" fillId="4" borderId="33" xfId="0" applyFont="1" applyFill="1" applyBorder="1" applyAlignment="1" applyProtection="1">
      <alignment vertical="center" wrapText="1"/>
      <protection locked="0"/>
    </xf>
    <xf numFmtId="0" fontId="8" fillId="0" borderId="26" xfId="0" applyFont="1" applyBorder="1" applyAlignment="1" applyProtection="1">
      <alignment vertical="center" wrapText="1"/>
      <protection locked="0"/>
    </xf>
    <xf numFmtId="0" fontId="8" fillId="0" borderId="62" xfId="0" applyFont="1" applyBorder="1" applyAlignment="1" applyProtection="1">
      <alignment vertical="center" wrapText="1"/>
      <protection locked="0"/>
    </xf>
    <xf numFmtId="0" fontId="8" fillId="0" borderId="32" xfId="0" applyFont="1" applyBorder="1" applyAlignment="1" applyProtection="1">
      <alignment vertical="center" wrapText="1"/>
      <protection locked="0"/>
    </xf>
    <xf numFmtId="0" fontId="8" fillId="0" borderId="68" xfId="0" applyFont="1" applyBorder="1" applyAlignment="1" applyProtection="1">
      <alignment vertical="center" wrapText="1"/>
      <protection locked="0"/>
    </xf>
    <xf numFmtId="176" fontId="8" fillId="4" borderId="25" xfId="0" applyNumberFormat="1" applyFont="1" applyFill="1" applyBorder="1" applyAlignment="1" applyProtection="1">
      <alignment horizontal="center" vertical="center" wrapText="1"/>
      <protection locked="0"/>
    </xf>
    <xf numFmtId="176" fontId="8" fillId="4" borderId="30" xfId="0" applyNumberFormat="1" applyFont="1" applyFill="1" applyBorder="1" applyAlignment="1" applyProtection="1">
      <alignment horizontal="center" vertical="center" wrapText="1"/>
      <protection locked="0"/>
    </xf>
    <xf numFmtId="176" fontId="8" fillId="6" borderId="25" xfId="0" applyNumberFormat="1" applyFont="1" applyFill="1" applyBorder="1" applyAlignment="1" applyProtection="1">
      <alignment horizontal="center" vertical="center" wrapText="1"/>
      <protection locked="0"/>
    </xf>
    <xf numFmtId="176" fontId="8" fillId="6" borderId="30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29" xfId="0" applyNumberFormat="1" applyFont="1" applyBorder="1" applyAlignment="1" applyProtection="1">
      <alignment horizontal="center" vertical="center"/>
      <protection locked="0"/>
    </xf>
    <xf numFmtId="176" fontId="8" fillId="0" borderId="31" xfId="0" applyNumberFormat="1" applyFont="1" applyBorder="1" applyAlignment="1" applyProtection="1">
      <alignment horizontal="center" vertical="center"/>
      <protection locked="0"/>
    </xf>
    <xf numFmtId="38" fontId="8" fillId="4" borderId="29" xfId="5" applyFont="1" applyFill="1" applyBorder="1" applyAlignment="1" applyProtection="1">
      <alignment horizontal="center" vertical="center"/>
      <protection locked="0"/>
    </xf>
    <xf numFmtId="38" fontId="8" fillId="4" borderId="26" xfId="5" applyFont="1" applyFill="1" applyBorder="1" applyProtection="1">
      <alignment vertical="center"/>
      <protection locked="0"/>
    </xf>
    <xf numFmtId="38" fontId="8" fillId="4" borderId="31" xfId="5" applyFont="1" applyFill="1" applyBorder="1" applyAlignment="1" applyProtection="1">
      <alignment horizontal="center" vertical="center"/>
      <protection locked="0"/>
    </xf>
    <xf numFmtId="38" fontId="8" fillId="4" borderId="32" xfId="5" applyFont="1" applyFill="1" applyBorder="1" applyProtection="1">
      <alignment vertical="center"/>
      <protection locked="0"/>
    </xf>
    <xf numFmtId="38" fontId="8" fillId="6" borderId="29" xfId="5" applyFont="1" applyFill="1" applyBorder="1" applyAlignment="1" applyProtection="1">
      <alignment horizontal="center" vertical="center"/>
      <protection locked="0"/>
    </xf>
    <xf numFmtId="38" fontId="8" fillId="6" borderId="26" xfId="5" applyFont="1" applyFill="1" applyBorder="1" applyProtection="1">
      <alignment vertical="center"/>
      <protection locked="0"/>
    </xf>
    <xf numFmtId="38" fontId="8" fillId="6" borderId="31" xfId="5" applyFont="1" applyFill="1" applyBorder="1" applyAlignment="1" applyProtection="1">
      <alignment horizontal="center" vertical="center"/>
      <protection locked="0"/>
    </xf>
    <xf numFmtId="38" fontId="8" fillId="6" borderId="32" xfId="5" applyFont="1" applyFill="1" applyBorder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0" fontId="0" fillId="8" borderId="0" xfId="0" applyFill="1">
      <alignment vertical="center"/>
    </xf>
    <xf numFmtId="38" fontId="8" fillId="8" borderId="24" xfId="5" applyFont="1" applyFill="1" applyBorder="1" applyProtection="1">
      <alignment vertical="center"/>
      <protection locked="0"/>
    </xf>
    <xf numFmtId="38" fontId="8" fillId="8" borderId="71" xfId="5" applyFont="1" applyFill="1" applyBorder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3" fillId="7" borderId="20" xfId="1" applyFont="1" applyFill="1" applyBorder="1" applyAlignment="1" applyProtection="1">
      <alignment vertical="center" shrinkToFit="1"/>
      <protection locked="0"/>
    </xf>
    <xf numFmtId="0" fontId="3" fillId="7" borderId="59" xfId="1" applyFont="1" applyFill="1" applyBorder="1" applyAlignment="1" applyProtection="1">
      <alignment vertical="center" shrinkToFit="1"/>
      <protection locked="0"/>
    </xf>
    <xf numFmtId="0" fontId="3" fillId="0" borderId="2" xfId="1" applyFont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3" fillId="2" borderId="3" xfId="1" applyFont="1" applyFill="1" applyBorder="1" applyAlignment="1">
      <alignment horizontal="center" vertical="center" shrinkToFit="1"/>
    </xf>
    <xf numFmtId="0" fontId="3" fillId="2" borderId="5" xfId="1" applyFont="1" applyFill="1" applyBorder="1" applyAlignment="1">
      <alignment horizontal="center" vertical="center" shrinkToFit="1"/>
    </xf>
    <xf numFmtId="0" fontId="3" fillId="0" borderId="1" xfId="1" applyFont="1" applyBorder="1" applyAlignment="1">
      <alignment vertical="center"/>
    </xf>
    <xf numFmtId="0" fontId="3" fillId="7" borderId="53" xfId="1" applyFont="1" applyFill="1" applyBorder="1" applyAlignment="1">
      <alignment horizontal="center" vertical="center"/>
    </xf>
    <xf numFmtId="0" fontId="3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7" borderId="61" xfId="0" applyFont="1" applyFill="1" applyBorder="1" applyAlignment="1" applyProtection="1">
      <alignment vertical="center" shrinkToFit="1"/>
      <protection locked="0"/>
    </xf>
    <xf numFmtId="0" fontId="3" fillId="7" borderId="67" xfId="0" applyFont="1" applyFill="1" applyBorder="1" applyAlignment="1" applyProtection="1">
      <alignment vertical="center" shrinkToFit="1"/>
      <protection locked="0"/>
    </xf>
    <xf numFmtId="0" fontId="3" fillId="7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 wrapText="1"/>
    </xf>
    <xf numFmtId="0" fontId="8" fillId="0" borderId="72" xfId="0" applyFont="1" applyBorder="1" applyAlignment="1">
      <alignment horizontal="center" vertical="center" wrapText="1"/>
    </xf>
    <xf numFmtId="0" fontId="8" fillId="0" borderId="65" xfId="0" applyFont="1" applyBorder="1" applyAlignment="1">
      <alignment horizontal="center" vertical="center" wrapText="1"/>
    </xf>
    <xf numFmtId="0" fontId="8" fillId="0" borderId="66" xfId="0" applyFont="1" applyBorder="1" applyAlignment="1">
      <alignment horizontal="center" vertical="center" wrapText="1"/>
    </xf>
    <xf numFmtId="0" fontId="15" fillId="0" borderId="0" xfId="0" applyFont="1" applyProtection="1">
      <alignment vertical="center"/>
      <protection locked="0"/>
    </xf>
    <xf numFmtId="176" fontId="9" fillId="0" borderId="0" xfId="0" applyNumberFormat="1" applyFont="1" applyAlignment="1" applyProtection="1">
      <alignment horizontal="center" vertical="center"/>
      <protection locked="0"/>
    </xf>
    <xf numFmtId="3" fontId="8" fillId="0" borderId="0" xfId="0" applyNumberFormat="1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38" fontId="8" fillId="0" borderId="71" xfId="5" applyFont="1" applyBorder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3" fillId="5" borderId="0" xfId="0" applyFont="1" applyFill="1" applyProtection="1">
      <alignment vertical="center"/>
      <protection locked="0"/>
    </xf>
    <xf numFmtId="38" fontId="8" fillId="0" borderId="35" xfId="5" applyFont="1" applyBorder="1" applyProtection="1">
      <alignment vertical="center"/>
    </xf>
    <xf numFmtId="0" fontId="3" fillId="0" borderId="0" xfId="1" applyFont="1" applyProtection="1">
      <protection locked="0"/>
    </xf>
    <xf numFmtId="0" fontId="20" fillId="7" borderId="75" xfId="1" applyFont="1" applyFill="1" applyBorder="1" applyAlignment="1" applyProtection="1">
      <alignment vertical="center" shrinkToFit="1"/>
      <protection locked="0"/>
    </xf>
    <xf numFmtId="0" fontId="20" fillId="7" borderId="76" xfId="1" applyFont="1" applyFill="1" applyBorder="1" applyAlignment="1" applyProtection="1">
      <alignment vertical="center" shrinkToFit="1"/>
      <protection locked="0"/>
    </xf>
    <xf numFmtId="0" fontId="20" fillId="0" borderId="38" xfId="1" applyFont="1" applyBorder="1" applyAlignment="1" applyProtection="1">
      <alignment horizontal="center" vertical="center"/>
      <protection locked="0"/>
    </xf>
    <xf numFmtId="3" fontId="20" fillId="6" borderId="39" xfId="3" applyNumberFormat="1" applyFont="1" applyFill="1" applyBorder="1" applyAlignment="1" applyProtection="1">
      <alignment vertical="center" shrinkToFit="1"/>
      <protection locked="0"/>
    </xf>
    <xf numFmtId="0" fontId="20" fillId="7" borderId="77" xfId="1" applyFont="1" applyFill="1" applyBorder="1" applyAlignment="1" applyProtection="1">
      <alignment vertical="center" shrinkToFit="1"/>
      <protection locked="0"/>
    </xf>
    <xf numFmtId="0" fontId="20" fillId="7" borderId="48" xfId="1" applyFont="1" applyFill="1" applyBorder="1" applyAlignment="1" applyProtection="1">
      <alignment vertical="center" shrinkToFit="1"/>
      <protection locked="0"/>
    </xf>
    <xf numFmtId="0" fontId="20" fillId="0" borderId="41" xfId="1" applyFont="1" applyBorder="1" applyAlignment="1" applyProtection="1">
      <alignment horizontal="center" vertical="center"/>
      <protection locked="0"/>
    </xf>
    <xf numFmtId="3" fontId="20" fillId="6" borderId="42" xfId="3" applyNumberFormat="1" applyFont="1" applyFill="1" applyBorder="1" applyAlignment="1" applyProtection="1">
      <alignment vertical="center" shrinkToFit="1"/>
      <protection locked="0"/>
    </xf>
    <xf numFmtId="0" fontId="20" fillId="7" borderId="78" xfId="1" applyFont="1" applyFill="1" applyBorder="1" applyAlignment="1" applyProtection="1">
      <alignment vertical="center" shrinkToFit="1"/>
      <protection locked="0"/>
    </xf>
    <xf numFmtId="0" fontId="20" fillId="7" borderId="79" xfId="1" applyFont="1" applyFill="1" applyBorder="1" applyAlignment="1" applyProtection="1">
      <alignment vertical="center" shrinkToFit="1"/>
      <protection locked="0"/>
    </xf>
    <xf numFmtId="0" fontId="20" fillId="0" borderId="56" xfId="1" applyFont="1" applyBorder="1" applyAlignment="1" applyProtection="1">
      <alignment horizontal="center" vertical="center"/>
      <protection locked="0"/>
    </xf>
    <xf numFmtId="3" fontId="20" fillId="6" borderId="57" xfId="3" applyNumberFormat="1" applyFont="1" applyFill="1" applyBorder="1" applyAlignment="1" applyProtection="1">
      <alignment vertical="center" shrinkToFit="1"/>
      <protection locked="0"/>
    </xf>
    <xf numFmtId="0" fontId="20" fillId="0" borderId="0" xfId="1" applyFont="1" applyAlignment="1" applyProtection="1">
      <alignment horizontal="center" vertical="center"/>
      <protection locked="0"/>
    </xf>
    <xf numFmtId="0" fontId="20" fillId="0" borderId="0" xfId="1" applyFont="1" applyAlignment="1" applyProtection="1">
      <alignment shrinkToFit="1"/>
      <protection locked="0"/>
    </xf>
    <xf numFmtId="3" fontId="20" fillId="0" borderId="0" xfId="3" applyNumberFormat="1" applyFont="1" applyBorder="1" applyAlignment="1" applyProtection="1">
      <alignment shrinkToFit="1"/>
      <protection locked="0"/>
    </xf>
    <xf numFmtId="0" fontId="20" fillId="7" borderId="53" xfId="1" applyFont="1" applyFill="1" applyBorder="1" applyAlignment="1">
      <alignment horizontal="center" vertical="center" shrinkToFit="1"/>
    </xf>
    <xf numFmtId="0" fontId="20" fillId="7" borderId="74" xfId="1" applyFont="1" applyFill="1" applyBorder="1" applyAlignment="1">
      <alignment horizontal="center" vertical="center" shrinkToFit="1"/>
    </xf>
    <xf numFmtId="0" fontId="20" fillId="0" borderId="54" xfId="1" applyFont="1" applyBorder="1" applyAlignment="1">
      <alignment horizontal="center" vertical="center" shrinkToFit="1"/>
    </xf>
    <xf numFmtId="0" fontId="20" fillId="0" borderId="3" xfId="1" applyFont="1" applyBorder="1" applyAlignment="1">
      <alignment horizontal="center" vertical="center" shrinkToFit="1"/>
    </xf>
    <xf numFmtId="0" fontId="20" fillId="0" borderId="5" xfId="1" applyFont="1" applyBorder="1" applyAlignment="1">
      <alignment horizontal="center" vertical="center" shrinkToFit="1"/>
    </xf>
    <xf numFmtId="0" fontId="20" fillId="0" borderId="5" xfId="1" applyFont="1" applyBorder="1" applyAlignment="1">
      <alignment horizontal="center" vertical="center"/>
    </xf>
    <xf numFmtId="49" fontId="8" fillId="0" borderId="6" xfId="1" applyNumberFormat="1" applyFont="1" applyBorder="1" applyAlignment="1" applyProtection="1">
      <alignment vertical="center" shrinkToFit="1"/>
      <protection locked="0"/>
    </xf>
    <xf numFmtId="49" fontId="8" fillId="0" borderId="60" xfId="1" applyNumberFormat="1" applyFont="1" applyBorder="1" applyAlignment="1" applyProtection="1">
      <alignment vertical="center" shrinkToFit="1"/>
      <protection locked="0"/>
    </xf>
    <xf numFmtId="0" fontId="29" fillId="0" borderId="0" xfId="6" applyFont="1" applyAlignment="1">
      <alignment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/>
    </xf>
    <xf numFmtId="0" fontId="2" fillId="0" borderId="4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1" fontId="2" fillId="0" borderId="0" xfId="0" applyNumberFormat="1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vertical="center" wrapText="1"/>
      <protection locked="0"/>
    </xf>
    <xf numFmtId="0" fontId="10" fillId="0" borderId="18" xfId="0" applyFont="1" applyBorder="1" applyAlignment="1" applyProtection="1">
      <alignment vertical="center" wrapText="1"/>
      <protection locked="0"/>
    </xf>
    <xf numFmtId="0" fontId="10" fillId="0" borderId="19" xfId="0" applyFont="1" applyBorder="1" applyAlignment="1" applyProtection="1">
      <alignment vertical="center" wrapText="1"/>
      <protection locked="0"/>
    </xf>
    <xf numFmtId="0" fontId="10" fillId="0" borderId="0" xfId="0" applyFont="1" applyAlignment="1">
      <alignment horizontal="center" vertical="center"/>
    </xf>
    <xf numFmtId="0" fontId="9" fillId="0" borderId="17" xfId="0" applyFont="1" applyBorder="1" applyAlignment="1" applyProtection="1">
      <alignment vertical="center" shrinkToFit="1"/>
      <protection locked="0"/>
    </xf>
    <xf numFmtId="0" fontId="9" fillId="0" borderId="18" xfId="0" applyFont="1" applyBorder="1" applyAlignment="1" applyProtection="1">
      <alignment vertical="center" shrinkToFit="1"/>
      <protection locked="0"/>
    </xf>
    <xf numFmtId="0" fontId="9" fillId="0" borderId="19" xfId="0" applyFont="1" applyBorder="1" applyAlignment="1" applyProtection="1">
      <alignment vertical="center" shrinkToFit="1"/>
      <protection locked="0"/>
    </xf>
    <xf numFmtId="0" fontId="3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20" xfId="0" applyBorder="1">
      <alignment vertical="center"/>
    </xf>
    <xf numFmtId="0" fontId="7" fillId="4" borderId="1" xfId="1" applyFont="1" applyFill="1" applyBorder="1" applyAlignment="1">
      <alignment horizontal="center" vertical="center" shrinkToFit="1"/>
    </xf>
    <xf numFmtId="0" fontId="3" fillId="3" borderId="1" xfId="1" applyFont="1" applyFill="1" applyBorder="1" applyAlignment="1">
      <alignment horizontal="left" vertical="center" shrinkToFit="1"/>
    </xf>
    <xf numFmtId="0" fontId="8" fillId="0" borderId="6" xfId="1" applyFont="1" applyBorder="1" applyAlignment="1" applyProtection="1">
      <alignment vertical="center" shrinkToFit="1"/>
      <protection locked="0"/>
    </xf>
    <xf numFmtId="0" fontId="8" fillId="0" borderId="20" xfId="1" applyFont="1" applyBorder="1" applyAlignment="1" applyProtection="1">
      <alignment vertical="center" shrinkToFit="1"/>
      <protection locked="0"/>
    </xf>
    <xf numFmtId="0" fontId="3" fillId="2" borderId="6" xfId="1" applyFont="1" applyFill="1" applyBorder="1" applyAlignment="1">
      <alignment horizontal="center" vertical="center" shrinkToFit="1"/>
    </xf>
    <xf numFmtId="0" fontId="3" fillId="2" borderId="20" xfId="1" applyFont="1" applyFill="1" applyBorder="1" applyAlignment="1">
      <alignment horizontal="center" vertical="center" shrinkToFit="1"/>
    </xf>
    <xf numFmtId="0" fontId="15" fillId="0" borderId="0" xfId="0" applyFont="1" applyAlignment="1" applyProtection="1">
      <alignment horizontal="left" vertical="center"/>
      <protection locked="0"/>
    </xf>
    <xf numFmtId="0" fontId="15" fillId="0" borderId="0" xfId="0" applyFont="1" applyProtection="1">
      <alignment vertical="center"/>
      <protection locked="0"/>
    </xf>
    <xf numFmtId="176" fontId="8" fillId="0" borderId="17" xfId="0" applyNumberFormat="1" applyFont="1" applyBorder="1" applyAlignment="1">
      <alignment horizontal="center" vertical="center"/>
    </xf>
    <xf numFmtId="176" fontId="8" fillId="0" borderId="18" xfId="0" applyNumberFormat="1" applyFont="1" applyBorder="1" applyAlignment="1">
      <alignment horizontal="center" vertical="center"/>
    </xf>
    <xf numFmtId="176" fontId="8" fillId="0" borderId="34" xfId="0" applyNumberFormat="1" applyFont="1" applyBorder="1" applyAlignment="1">
      <alignment horizontal="center" vertical="center"/>
    </xf>
    <xf numFmtId="0" fontId="15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>
      <alignment vertical="center"/>
    </xf>
    <xf numFmtId="178" fontId="2" fillId="0" borderId="0" xfId="0" applyNumberFormat="1" applyFont="1" applyAlignment="1">
      <alignment horizontal="right" vertical="center"/>
    </xf>
    <xf numFmtId="0" fontId="2" fillId="0" borderId="15" xfId="0" applyFont="1" applyBorder="1" applyAlignment="1">
      <alignment horizontal="center" vertical="center" shrinkToFit="1"/>
    </xf>
    <xf numFmtId="0" fontId="14" fillId="0" borderId="0" xfId="1" applyFont="1" applyAlignment="1">
      <alignment vertical="center"/>
    </xf>
    <xf numFmtId="0" fontId="22" fillId="0" borderId="0" xfId="0" applyFont="1" applyAlignment="1">
      <alignment horizontal="center" vertical="center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vertical="center" wrapText="1"/>
      <protection locked="0"/>
    </xf>
    <xf numFmtId="49" fontId="2" fillId="0" borderId="15" xfId="0" applyNumberFormat="1" applyFont="1" applyBorder="1" applyAlignment="1" applyProtection="1">
      <alignment horizontal="right" vertical="center"/>
      <protection locked="0"/>
    </xf>
    <xf numFmtId="0" fontId="2" fillId="0" borderId="15" xfId="0" applyFont="1" applyBorder="1" applyAlignment="1" applyProtection="1">
      <alignment horizontal="center" vertical="center" shrinkToFit="1"/>
      <protection locked="0"/>
    </xf>
    <xf numFmtId="0" fontId="2" fillId="0" borderId="15" xfId="0" applyFont="1" applyBorder="1" applyAlignment="1" applyProtection="1">
      <alignment horizontal="right" vertical="center"/>
      <protection locked="0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7" xfId="0" applyFont="1" applyBorder="1" applyAlignment="1" applyProtection="1">
      <alignment vertical="center" wrapText="1"/>
      <protection locked="0"/>
    </xf>
    <xf numFmtId="0" fontId="2" fillId="0" borderId="18" xfId="0" applyFont="1" applyBorder="1" applyAlignment="1" applyProtection="1">
      <alignment vertical="center" wrapText="1"/>
      <protection locked="0"/>
    </xf>
    <xf numFmtId="0" fontId="2" fillId="0" borderId="19" xfId="0" applyFont="1" applyBorder="1" applyAlignment="1" applyProtection="1">
      <alignment vertical="center" wrapText="1"/>
      <protection locked="0"/>
    </xf>
  </cellXfs>
  <cellStyles count="7">
    <cellStyle name="ハイパーリンク" xfId="6" builtinId="8"/>
    <cellStyle name="桁区切り" xfId="5" builtinId="6"/>
    <cellStyle name="桁区切り 2" xfId="3" xr:uid="{00000000-0005-0000-0000-000000000000}"/>
    <cellStyle name="標準" xfId="0" builtinId="0"/>
    <cellStyle name="標準 2" xfId="1" xr:uid="{00000000-0005-0000-0000-000002000000}"/>
    <cellStyle name="標準 2 2" xfId="2" xr:uid="{00000000-0005-0000-0000-000003000000}"/>
    <cellStyle name="標準 3" xfId="4" xr:uid="{506C2976-D482-4968-9705-752ABC16F05A}"/>
  </cellStyles>
  <dxfs count="55">
    <dxf>
      <numFmt numFmtId="6" formatCode="#,##0;[Red]\-#,##0"/>
    </dxf>
    <dxf>
      <numFmt numFmtId="6" formatCode="#,##0;[Red]\-#,##0"/>
    </dxf>
    <dxf>
      <numFmt numFmtId="3" formatCode="#,##0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border diagonalUp="0" diagonalDown="0">
        <left style="thin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/>
        <right/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numFmt numFmtId="3" formatCode="#,##0"/>
      <fill>
        <patternFill patternType="solid">
          <fgColor indexed="64"/>
          <bgColor theme="8" tint="0.79998168889431442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numFmt numFmtId="3" formatCode="#,##0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numFmt numFmtId="177" formatCode="0_);[Red]\(0\)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/>
        <right/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numFmt numFmtId="0" formatCode="General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medium">
          <color indexed="64"/>
        </right>
        <top style="hair">
          <color indexed="64"/>
        </top>
        <bottom style="hair">
          <color indexed="64"/>
        </bottom>
        <vertical style="thin">
          <color indexed="6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/>
        <right style="thin">
          <color indexed="64"/>
        </right>
        <top style="hair">
          <color indexed="64"/>
        </top>
        <bottom style="hair">
          <color indexed="64"/>
        </bottom>
        <vertical style="thin">
          <color indexed="64"/>
        </vertical>
      </border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ＭＳ 明朝"/>
        <family val="1"/>
        <charset val="128"/>
        <scheme val="none"/>
      </font>
      <alignment horizontal="center" vertical="center" textRotation="0" wrapText="0" indent="0" justifyLastLine="0" shrinkToFit="1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dashed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1" indent="0" justifyLastLine="0" shrinkToFit="0" readingOrder="0"/>
      <border diagonalUp="0" diagonalDown="0">
        <left style="dashed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numFmt numFmtId="176" formatCode="[$-411]ge\.m\.d;@"/>
      <alignment horizontal="center" vertical="center" textRotation="0" wrapText="0" indent="0" justifyLastLine="0" shrinkToFit="0" readingOrder="0"/>
      <border diagonalUp="0" diagonalDown="0">
        <left/>
        <right style="dashed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numFmt numFmtId="176" formatCode="[$-411]ge\.m\.d;@"/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dashed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color theme="1"/>
        <name val="ＭＳ 明朝"/>
        <family val="1"/>
        <charset val="128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ＭＳ 明朝"/>
        <family val="1"/>
        <charset val="128"/>
        <scheme val="none"/>
      </font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center" vertical="center" textRotation="0" wrapText="1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numFmt numFmtId="30" formatCode="@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明朝"/>
        <family val="1"/>
        <charset val="128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明朝"/>
        <family val="1"/>
        <charset val="128"/>
        <scheme val="none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numFmt numFmtId="30" formatCode="@"/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明朝"/>
        <family val="1"/>
        <charset val="128"/>
        <scheme val="none"/>
      </font>
      <fill>
        <patternFill patternType="solid">
          <fgColor indexed="64"/>
          <bgColor theme="0" tint="-0.14999847407452621"/>
        </patternFill>
      </fill>
      <alignment horizontal="general" vertical="center" textRotation="0" wrapText="0" indent="0" justifyLastLine="0" shrinkToFit="1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ＭＳ 明朝"/>
        <family val="1"/>
        <charset val="128"/>
        <scheme val="none"/>
      </font>
      <alignment horizontal="general" vertical="center" textRotation="0" wrapText="0" indent="0" justifyLastLine="0" shrinkToFit="1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明朝"/>
        <family val="1"/>
        <charset val="128"/>
        <scheme val="none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944218</xdr:colOff>
      <xdr:row>10</xdr:row>
      <xdr:rowOff>113885</xdr:rowOff>
    </xdr:from>
    <xdr:to>
      <xdr:col>4</xdr:col>
      <xdr:colOff>650600</xdr:colOff>
      <xdr:row>12</xdr:row>
      <xdr:rowOff>147844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6F2DEA3-2486-489E-9FA9-B6244CC3D3C8}"/>
            </a:ext>
          </a:extLst>
        </xdr:cNvPr>
        <xdr:cNvSpPr txBox="1"/>
      </xdr:nvSpPr>
      <xdr:spPr>
        <a:xfrm>
          <a:off x="3874743" y="2641185"/>
          <a:ext cx="1112907" cy="516559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役員は一番上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他は学年順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4</xdr:col>
      <xdr:colOff>3313</xdr:colOff>
      <xdr:row>9</xdr:row>
      <xdr:rowOff>0</xdr:rowOff>
    </xdr:from>
    <xdr:to>
      <xdr:col>4</xdr:col>
      <xdr:colOff>117613</xdr:colOff>
      <xdr:row>10</xdr:row>
      <xdr:rowOff>140804</xdr:rowOff>
    </xdr:to>
    <xdr:sp macro="" textlink="">
      <xdr:nvSpPr>
        <xdr:cNvPr id="3" name="下矢印 2">
          <a:extLst>
            <a:ext uri="{FF2B5EF4-FFF2-40B4-BE49-F238E27FC236}">
              <a16:creationId xmlns:a16="http://schemas.microsoft.com/office/drawing/2014/main" id="{87EAA9F9-06B5-48E8-97B0-9CC92B9BBBDF}"/>
            </a:ext>
          </a:extLst>
        </xdr:cNvPr>
        <xdr:cNvSpPr/>
      </xdr:nvSpPr>
      <xdr:spPr>
        <a:xfrm rot="10800000">
          <a:off x="4340363" y="2286000"/>
          <a:ext cx="114300" cy="385279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4</xdr:col>
      <xdr:colOff>728869</xdr:colOff>
      <xdr:row>10</xdr:row>
      <xdr:rowOff>107675</xdr:rowOff>
    </xdr:from>
    <xdr:to>
      <xdr:col>5</xdr:col>
      <xdr:colOff>1174630</xdr:colOff>
      <xdr:row>12</xdr:row>
      <xdr:rowOff>89647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978E42E-FD3B-479D-A32C-300ECE1955D5}"/>
            </a:ext>
          </a:extLst>
        </xdr:cNvPr>
        <xdr:cNvSpPr txBox="1"/>
      </xdr:nvSpPr>
      <xdr:spPr>
        <a:xfrm>
          <a:off x="5065545" y="2057499"/>
          <a:ext cx="1331026" cy="340560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必ず３名以上記入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5</xdr:col>
      <xdr:colOff>490330</xdr:colOff>
      <xdr:row>8</xdr:row>
      <xdr:rowOff>207066</xdr:rowOff>
    </xdr:from>
    <xdr:to>
      <xdr:col>5</xdr:col>
      <xdr:colOff>604630</xdr:colOff>
      <xdr:row>10</xdr:row>
      <xdr:rowOff>107675</xdr:rowOff>
    </xdr:to>
    <xdr:sp macro="" textlink="">
      <xdr:nvSpPr>
        <xdr:cNvPr id="5" name="下矢印 4">
          <a:extLst>
            <a:ext uri="{FF2B5EF4-FFF2-40B4-BE49-F238E27FC236}">
              <a16:creationId xmlns:a16="http://schemas.microsoft.com/office/drawing/2014/main" id="{1A898B7F-9BBD-4E6A-8349-D8386A91D943}"/>
            </a:ext>
          </a:extLst>
        </xdr:cNvPr>
        <xdr:cNvSpPr/>
      </xdr:nvSpPr>
      <xdr:spPr>
        <a:xfrm rot="10800000">
          <a:off x="5719555" y="2251766"/>
          <a:ext cx="114300" cy="386384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4</xdr:col>
      <xdr:colOff>390525</xdr:colOff>
      <xdr:row>17</xdr:row>
      <xdr:rowOff>0</xdr:rowOff>
    </xdr:from>
    <xdr:to>
      <xdr:col>5</xdr:col>
      <xdr:colOff>980661</xdr:colOff>
      <xdr:row>19</xdr:row>
      <xdr:rowOff>43485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B3B19EB7-0290-456E-993A-D11345AEA391}"/>
            </a:ext>
          </a:extLst>
        </xdr:cNvPr>
        <xdr:cNvSpPr txBox="1"/>
      </xdr:nvSpPr>
      <xdr:spPr>
        <a:xfrm>
          <a:off x="4730750" y="4216400"/>
          <a:ext cx="1479136" cy="529260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名前は全角で１文字空ける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3</xdr:col>
      <xdr:colOff>1411940</xdr:colOff>
      <xdr:row>17</xdr:row>
      <xdr:rowOff>171450</xdr:rowOff>
    </xdr:from>
    <xdr:to>
      <xdr:col>4</xdr:col>
      <xdr:colOff>380999</xdr:colOff>
      <xdr:row>18</xdr:row>
      <xdr:rowOff>100156</xdr:rowOff>
    </xdr:to>
    <xdr:sp macro="" textlink="">
      <xdr:nvSpPr>
        <xdr:cNvPr id="7" name="下矢印 6">
          <a:extLst>
            <a:ext uri="{FF2B5EF4-FFF2-40B4-BE49-F238E27FC236}">
              <a16:creationId xmlns:a16="http://schemas.microsoft.com/office/drawing/2014/main" id="{36D5510C-33AA-4A49-8381-58AA835EDA85}"/>
            </a:ext>
          </a:extLst>
        </xdr:cNvPr>
        <xdr:cNvSpPr/>
      </xdr:nvSpPr>
      <xdr:spPr>
        <a:xfrm rot="5400000">
          <a:off x="4473175" y="3239832"/>
          <a:ext cx="108000" cy="381000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4</xdr:col>
      <xdr:colOff>1</xdr:colOff>
      <xdr:row>20</xdr:row>
      <xdr:rowOff>115956</xdr:rowOff>
    </xdr:from>
    <xdr:to>
      <xdr:col>5</xdr:col>
      <xdr:colOff>228187</xdr:colOff>
      <xdr:row>22</xdr:row>
      <xdr:rowOff>50426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CE08EB2-ABF9-473C-8F5A-5910D3353CD8}"/>
            </a:ext>
          </a:extLst>
        </xdr:cNvPr>
        <xdr:cNvSpPr txBox="1"/>
      </xdr:nvSpPr>
      <xdr:spPr>
        <a:xfrm>
          <a:off x="4336677" y="3858721"/>
          <a:ext cx="1113451" cy="293058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英数字は半角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2</xdr:col>
      <xdr:colOff>438979</xdr:colOff>
      <xdr:row>2</xdr:row>
      <xdr:rowOff>173934</xdr:rowOff>
    </xdr:from>
    <xdr:to>
      <xdr:col>5</xdr:col>
      <xdr:colOff>16566</xdr:colOff>
      <xdr:row>4</xdr:row>
      <xdr:rowOff>236469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4BDC8866-92E9-46FF-9088-0D229749A111}"/>
            </a:ext>
          </a:extLst>
        </xdr:cNvPr>
        <xdr:cNvSpPr txBox="1"/>
      </xdr:nvSpPr>
      <xdr:spPr>
        <a:xfrm>
          <a:off x="2813879" y="770834"/>
          <a:ext cx="2428737" cy="548310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1_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学内団体結成・継続届の団体名欄に記入したものが自動入力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4</xdr:col>
      <xdr:colOff>498199</xdr:colOff>
      <xdr:row>13</xdr:row>
      <xdr:rowOff>8284</xdr:rowOff>
    </xdr:from>
    <xdr:to>
      <xdr:col>5</xdr:col>
      <xdr:colOff>1088335</xdr:colOff>
      <xdr:row>15</xdr:row>
      <xdr:rowOff>168088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26544349-4A4F-47B4-A48D-FCD8BAB5F131}"/>
            </a:ext>
          </a:extLst>
        </xdr:cNvPr>
        <xdr:cNvSpPr txBox="1"/>
      </xdr:nvSpPr>
      <xdr:spPr>
        <a:xfrm>
          <a:off x="4834875" y="2495990"/>
          <a:ext cx="1475401" cy="518392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学科・専攻と学年はプルダウンで選択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1</xdr:col>
      <xdr:colOff>1350522</xdr:colOff>
      <xdr:row>13</xdr:row>
      <xdr:rowOff>72060</xdr:rowOff>
    </xdr:from>
    <xdr:to>
      <xdr:col>4</xdr:col>
      <xdr:colOff>496957</xdr:colOff>
      <xdr:row>13</xdr:row>
      <xdr:rowOff>186360</xdr:rowOff>
    </xdr:to>
    <xdr:sp macro="" textlink="">
      <xdr:nvSpPr>
        <xdr:cNvPr id="11" name="下矢印 10">
          <a:extLst>
            <a:ext uri="{FF2B5EF4-FFF2-40B4-BE49-F238E27FC236}">
              <a16:creationId xmlns:a16="http://schemas.microsoft.com/office/drawing/2014/main" id="{AA640B36-3C56-4089-827A-690A3F50C2F5}"/>
            </a:ext>
          </a:extLst>
        </xdr:cNvPr>
        <xdr:cNvSpPr/>
      </xdr:nvSpPr>
      <xdr:spPr>
        <a:xfrm rot="5400000">
          <a:off x="3479615" y="2083167"/>
          <a:ext cx="114300" cy="2594485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2</xdr:col>
      <xdr:colOff>507194</xdr:colOff>
      <xdr:row>14</xdr:row>
      <xdr:rowOff>107674</xdr:rowOff>
    </xdr:from>
    <xdr:to>
      <xdr:col>4</xdr:col>
      <xdr:colOff>488216</xdr:colOff>
      <xdr:row>15</xdr:row>
      <xdr:rowOff>36380</xdr:rowOff>
    </xdr:to>
    <xdr:sp macro="" textlink="">
      <xdr:nvSpPr>
        <xdr:cNvPr id="12" name="下矢印 11">
          <a:extLst>
            <a:ext uri="{FF2B5EF4-FFF2-40B4-BE49-F238E27FC236}">
              <a16:creationId xmlns:a16="http://schemas.microsoft.com/office/drawing/2014/main" id="{AED5C5C8-805E-4B1E-9210-50E506C7755E}"/>
            </a:ext>
          </a:extLst>
        </xdr:cNvPr>
        <xdr:cNvSpPr/>
      </xdr:nvSpPr>
      <xdr:spPr>
        <a:xfrm rot="5400000">
          <a:off x="3797066" y="1854847"/>
          <a:ext cx="108000" cy="1947653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3</xdr:col>
      <xdr:colOff>1027044</xdr:colOff>
      <xdr:row>1</xdr:row>
      <xdr:rowOff>41413</xdr:rowOff>
    </xdr:from>
    <xdr:to>
      <xdr:col>3</xdr:col>
      <xdr:colOff>1141344</xdr:colOff>
      <xdr:row>2</xdr:row>
      <xdr:rowOff>182217</xdr:rowOff>
    </xdr:to>
    <xdr:sp macro="" textlink="">
      <xdr:nvSpPr>
        <xdr:cNvPr id="13" name="下矢印 12">
          <a:extLst>
            <a:ext uri="{FF2B5EF4-FFF2-40B4-BE49-F238E27FC236}">
              <a16:creationId xmlns:a16="http://schemas.microsoft.com/office/drawing/2014/main" id="{7DB76409-BECC-40B2-BECB-63D0134C2C31}"/>
            </a:ext>
          </a:extLst>
        </xdr:cNvPr>
        <xdr:cNvSpPr/>
      </xdr:nvSpPr>
      <xdr:spPr>
        <a:xfrm rot="10800000">
          <a:off x="3954394" y="397013"/>
          <a:ext cx="114300" cy="385279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390527</xdr:colOff>
      <xdr:row>4</xdr:row>
      <xdr:rowOff>0</xdr:rowOff>
    </xdr:from>
    <xdr:to>
      <xdr:col>10</xdr:col>
      <xdr:colOff>156883</xdr:colOff>
      <xdr:row>5</xdr:row>
      <xdr:rowOff>313764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9FEA01E-978B-4E0A-ABC8-56AE584B36D4}"/>
            </a:ext>
          </a:extLst>
        </xdr:cNvPr>
        <xdr:cNvSpPr txBox="1"/>
      </xdr:nvSpPr>
      <xdr:spPr>
        <a:xfrm>
          <a:off x="8727703" y="1002927"/>
          <a:ext cx="2500592" cy="806823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大会で複数の成績を収めた場合は、備考（成績等）欄にセル内改行で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1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セル内に記載してください。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6</xdr:col>
      <xdr:colOff>0</xdr:colOff>
      <xdr:row>4</xdr:row>
      <xdr:rowOff>171450</xdr:rowOff>
    </xdr:from>
    <xdr:to>
      <xdr:col>6</xdr:col>
      <xdr:colOff>381000</xdr:colOff>
      <xdr:row>4</xdr:row>
      <xdr:rowOff>279450</xdr:rowOff>
    </xdr:to>
    <xdr:sp macro="" textlink="">
      <xdr:nvSpPr>
        <xdr:cNvPr id="3" name="下矢印 6">
          <a:extLst>
            <a:ext uri="{FF2B5EF4-FFF2-40B4-BE49-F238E27FC236}">
              <a16:creationId xmlns:a16="http://schemas.microsoft.com/office/drawing/2014/main" id="{E3687D28-EA30-4CCA-A354-8E7BE0CC89B5}"/>
            </a:ext>
          </a:extLst>
        </xdr:cNvPr>
        <xdr:cNvSpPr/>
      </xdr:nvSpPr>
      <xdr:spPr>
        <a:xfrm rot="5400000">
          <a:off x="8473676" y="1037877"/>
          <a:ext cx="108000" cy="381000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2148205</xdr:colOff>
      <xdr:row>10</xdr:row>
      <xdr:rowOff>326413</xdr:rowOff>
    </xdr:from>
    <xdr:to>
      <xdr:col>0</xdr:col>
      <xdr:colOff>2262505</xdr:colOff>
      <xdr:row>14</xdr:row>
      <xdr:rowOff>67883</xdr:rowOff>
    </xdr:to>
    <xdr:sp macro="" textlink="">
      <xdr:nvSpPr>
        <xdr:cNvPr id="3" name="下矢印 5">
          <a:extLst>
            <a:ext uri="{FF2B5EF4-FFF2-40B4-BE49-F238E27FC236}">
              <a16:creationId xmlns:a16="http://schemas.microsoft.com/office/drawing/2014/main" id="{8DF2B576-7450-408D-8D62-80E1B90DF0EC}"/>
            </a:ext>
          </a:extLst>
        </xdr:cNvPr>
        <xdr:cNvSpPr/>
      </xdr:nvSpPr>
      <xdr:spPr>
        <a:xfrm rot="10800000">
          <a:off x="2148205" y="3321722"/>
          <a:ext cx="114300" cy="1516767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0</xdr:col>
      <xdr:colOff>1779532</xdr:colOff>
      <xdr:row>11</xdr:row>
      <xdr:rowOff>314872</xdr:rowOff>
    </xdr:from>
    <xdr:to>
      <xdr:col>0</xdr:col>
      <xdr:colOff>1893832</xdr:colOff>
      <xdr:row>14</xdr:row>
      <xdr:rowOff>66974</xdr:rowOff>
    </xdr:to>
    <xdr:sp macro="" textlink="">
      <xdr:nvSpPr>
        <xdr:cNvPr id="5" name="下矢印 5">
          <a:extLst>
            <a:ext uri="{FF2B5EF4-FFF2-40B4-BE49-F238E27FC236}">
              <a16:creationId xmlns:a16="http://schemas.microsoft.com/office/drawing/2014/main" id="{291ABDA1-A406-4DCA-83BF-1B1E699719CD}"/>
            </a:ext>
          </a:extLst>
        </xdr:cNvPr>
        <xdr:cNvSpPr/>
      </xdr:nvSpPr>
      <xdr:spPr>
        <a:xfrm rot="10800000">
          <a:off x="1779532" y="3743872"/>
          <a:ext cx="114300" cy="1080000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3</xdr:col>
      <xdr:colOff>151280</xdr:colOff>
      <xdr:row>13</xdr:row>
      <xdr:rowOff>78441</xdr:rowOff>
    </xdr:from>
    <xdr:to>
      <xdr:col>4</xdr:col>
      <xdr:colOff>2414868</xdr:colOff>
      <xdr:row>15</xdr:row>
      <xdr:rowOff>263338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2CE9D7-BDF0-4932-93BD-181392C61D69}"/>
            </a:ext>
          </a:extLst>
        </xdr:cNvPr>
        <xdr:cNvSpPr txBox="1"/>
      </xdr:nvSpPr>
      <xdr:spPr>
        <a:xfrm>
          <a:off x="5081868" y="4392706"/>
          <a:ext cx="3776382" cy="1070161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ギビングキャンペーンからの寄付金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サークル現金援助分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…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　収入の部に必ず計上し、支出の部に 何に使用したのか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　 分かるようにしてください。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4</xdr:col>
      <xdr:colOff>2205357</xdr:colOff>
      <xdr:row>15</xdr:row>
      <xdr:rowOff>264136</xdr:rowOff>
    </xdr:from>
    <xdr:to>
      <xdr:col>4</xdr:col>
      <xdr:colOff>2319657</xdr:colOff>
      <xdr:row>23</xdr:row>
      <xdr:rowOff>86871</xdr:rowOff>
    </xdr:to>
    <xdr:sp macro="" textlink="">
      <xdr:nvSpPr>
        <xdr:cNvPr id="6" name="下矢印 5">
          <a:extLst>
            <a:ext uri="{FF2B5EF4-FFF2-40B4-BE49-F238E27FC236}">
              <a16:creationId xmlns:a16="http://schemas.microsoft.com/office/drawing/2014/main" id="{643BC88B-3247-4AED-85C9-128F7132E452}"/>
            </a:ext>
          </a:extLst>
        </xdr:cNvPr>
        <xdr:cNvSpPr/>
      </xdr:nvSpPr>
      <xdr:spPr>
        <a:xfrm>
          <a:off x="8648739" y="5463665"/>
          <a:ext cx="114300" cy="2232000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4</xdr:col>
      <xdr:colOff>1074683</xdr:colOff>
      <xdr:row>15</xdr:row>
      <xdr:rowOff>270209</xdr:rowOff>
    </xdr:from>
    <xdr:to>
      <xdr:col>4</xdr:col>
      <xdr:colOff>1188983</xdr:colOff>
      <xdr:row>22</xdr:row>
      <xdr:rowOff>66930</xdr:rowOff>
    </xdr:to>
    <xdr:sp macro="" textlink="">
      <xdr:nvSpPr>
        <xdr:cNvPr id="7" name="下矢印 5">
          <a:extLst>
            <a:ext uri="{FF2B5EF4-FFF2-40B4-BE49-F238E27FC236}">
              <a16:creationId xmlns:a16="http://schemas.microsoft.com/office/drawing/2014/main" id="{892F5111-BC20-443B-8A73-E160BE3D0CD9}"/>
            </a:ext>
          </a:extLst>
        </xdr:cNvPr>
        <xdr:cNvSpPr/>
      </xdr:nvSpPr>
      <xdr:spPr>
        <a:xfrm>
          <a:off x="7522375" y="5475988"/>
          <a:ext cx="114300" cy="1764000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0</xdr:col>
      <xdr:colOff>1807484</xdr:colOff>
      <xdr:row>14</xdr:row>
      <xdr:rowOff>65177</xdr:rowOff>
    </xdr:from>
    <xdr:to>
      <xdr:col>3</xdr:col>
      <xdr:colOff>149967</xdr:colOff>
      <xdr:row>14</xdr:row>
      <xdr:rowOff>123626</xdr:rowOff>
    </xdr:to>
    <xdr:sp macro="" textlink="">
      <xdr:nvSpPr>
        <xdr:cNvPr id="8" name="下矢印 5">
          <a:extLst>
            <a:ext uri="{FF2B5EF4-FFF2-40B4-BE49-F238E27FC236}">
              <a16:creationId xmlns:a16="http://schemas.microsoft.com/office/drawing/2014/main" id="{8C8D24E8-5603-4655-BCF1-77C61C59E68D}"/>
            </a:ext>
          </a:extLst>
        </xdr:cNvPr>
        <xdr:cNvSpPr/>
      </xdr:nvSpPr>
      <xdr:spPr>
        <a:xfrm rot="5400000">
          <a:off x="3415868" y="3227399"/>
          <a:ext cx="58449" cy="3275217"/>
        </a:xfrm>
        <a:prstGeom prst="downArrow">
          <a:avLst>
            <a:gd name="adj1" fmla="val 100000"/>
            <a:gd name="adj2" fmla="val 0"/>
          </a:avLst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375203</xdr:colOff>
      <xdr:row>10</xdr:row>
      <xdr:rowOff>33131</xdr:rowOff>
    </xdr:from>
    <xdr:to>
      <xdr:col>1</xdr:col>
      <xdr:colOff>489503</xdr:colOff>
      <xdr:row>12</xdr:row>
      <xdr:rowOff>66262</xdr:rowOff>
    </xdr:to>
    <xdr:sp macro="" textlink="">
      <xdr:nvSpPr>
        <xdr:cNvPr id="2" name="下矢印 1">
          <a:extLst>
            <a:ext uri="{FF2B5EF4-FFF2-40B4-BE49-F238E27FC236}">
              <a16:creationId xmlns:a16="http://schemas.microsoft.com/office/drawing/2014/main" id="{1BB518C6-CFAE-45C9-86AA-E7EC6E8E2652}"/>
            </a:ext>
          </a:extLst>
        </xdr:cNvPr>
        <xdr:cNvSpPr/>
      </xdr:nvSpPr>
      <xdr:spPr>
        <a:xfrm rot="10800000">
          <a:off x="848278" y="1909556"/>
          <a:ext cx="114300" cy="376031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0</xdr:col>
      <xdr:colOff>57977</xdr:colOff>
      <xdr:row>11</xdr:row>
      <xdr:rowOff>163994</xdr:rowOff>
    </xdr:from>
    <xdr:to>
      <xdr:col>2</xdr:col>
      <xdr:colOff>1175999</xdr:colOff>
      <xdr:row>18</xdr:row>
      <xdr:rowOff>26451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16C820C-66DB-49CB-BED7-A6947E2BF40E}"/>
            </a:ext>
          </a:extLst>
        </xdr:cNvPr>
        <xdr:cNvSpPr txBox="1"/>
      </xdr:nvSpPr>
      <xdr:spPr>
        <a:xfrm>
          <a:off x="57977" y="2211869"/>
          <a:ext cx="2708697" cy="1062607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大会等の参加登録料、競技団体への登録料、施設使用料等の現金援助については、前回のサークル援助締切以降に登録したものについて、申請してください。それ以前のものは認めません。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4</xdr:col>
      <xdr:colOff>0</xdr:colOff>
      <xdr:row>12</xdr:row>
      <xdr:rowOff>52181</xdr:rowOff>
    </xdr:from>
    <xdr:to>
      <xdr:col>7</xdr:col>
      <xdr:colOff>406261</xdr:colOff>
      <xdr:row>16</xdr:row>
      <xdr:rowOff>70817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AD87B46F-4691-4575-A345-8C3165EAFC14}"/>
            </a:ext>
          </a:extLst>
        </xdr:cNvPr>
        <xdr:cNvSpPr txBox="1"/>
      </xdr:nvSpPr>
      <xdr:spPr>
        <a:xfrm>
          <a:off x="5118099" y="2271506"/>
          <a:ext cx="2174737" cy="704436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数量と単価を記入すると合計金額が自動計算されます。単位は手動で記入願いします。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4</xdr:col>
      <xdr:colOff>180560</xdr:colOff>
      <xdr:row>10</xdr:row>
      <xdr:rowOff>0</xdr:rowOff>
    </xdr:from>
    <xdr:to>
      <xdr:col>4</xdr:col>
      <xdr:colOff>294860</xdr:colOff>
      <xdr:row>12</xdr:row>
      <xdr:rowOff>33131</xdr:rowOff>
    </xdr:to>
    <xdr:sp macro="" textlink="">
      <xdr:nvSpPr>
        <xdr:cNvPr id="5" name="下矢印 4">
          <a:extLst>
            <a:ext uri="{FF2B5EF4-FFF2-40B4-BE49-F238E27FC236}">
              <a16:creationId xmlns:a16="http://schemas.microsoft.com/office/drawing/2014/main" id="{CF8047D8-8997-4783-A487-E5794CB66A95}"/>
            </a:ext>
          </a:extLst>
        </xdr:cNvPr>
        <xdr:cNvSpPr/>
      </xdr:nvSpPr>
      <xdr:spPr>
        <a:xfrm rot="10800000">
          <a:off x="5428835" y="1873250"/>
          <a:ext cx="114300" cy="379206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7</xdr:col>
      <xdr:colOff>206236</xdr:colOff>
      <xdr:row>10</xdr:row>
      <xdr:rowOff>19050</xdr:rowOff>
    </xdr:from>
    <xdr:to>
      <xdr:col>7</xdr:col>
      <xdr:colOff>320536</xdr:colOff>
      <xdr:row>12</xdr:row>
      <xdr:rowOff>52181</xdr:rowOff>
    </xdr:to>
    <xdr:sp macro="" textlink="">
      <xdr:nvSpPr>
        <xdr:cNvPr id="6" name="下矢印 5">
          <a:extLst>
            <a:ext uri="{FF2B5EF4-FFF2-40B4-BE49-F238E27FC236}">
              <a16:creationId xmlns:a16="http://schemas.microsoft.com/office/drawing/2014/main" id="{558C75B7-264E-4ED3-B55D-F49AFEFFE8B0}"/>
            </a:ext>
          </a:extLst>
        </xdr:cNvPr>
        <xdr:cNvSpPr/>
      </xdr:nvSpPr>
      <xdr:spPr>
        <a:xfrm rot="10800000">
          <a:off x="7089636" y="1892300"/>
          <a:ext cx="114300" cy="379206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8</xdr:col>
      <xdr:colOff>827020</xdr:colOff>
      <xdr:row>10</xdr:row>
      <xdr:rowOff>1</xdr:rowOff>
    </xdr:from>
    <xdr:to>
      <xdr:col>8</xdr:col>
      <xdr:colOff>941320</xdr:colOff>
      <xdr:row>12</xdr:row>
      <xdr:rowOff>33132</xdr:rowOff>
    </xdr:to>
    <xdr:sp macro="" textlink="">
      <xdr:nvSpPr>
        <xdr:cNvPr id="7" name="下矢印 6">
          <a:extLst>
            <a:ext uri="{FF2B5EF4-FFF2-40B4-BE49-F238E27FC236}">
              <a16:creationId xmlns:a16="http://schemas.microsoft.com/office/drawing/2014/main" id="{FF1895A5-1E63-48E5-81D1-1AF72063DF15}"/>
            </a:ext>
          </a:extLst>
        </xdr:cNvPr>
        <xdr:cNvSpPr/>
      </xdr:nvSpPr>
      <xdr:spPr>
        <a:xfrm rot="10800000">
          <a:off x="8297795" y="1873251"/>
          <a:ext cx="114300" cy="379206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8</xdr:col>
      <xdr:colOff>74544</xdr:colOff>
      <xdr:row>12</xdr:row>
      <xdr:rowOff>61707</xdr:rowOff>
    </xdr:from>
    <xdr:to>
      <xdr:col>8</xdr:col>
      <xdr:colOff>2760595</xdr:colOff>
      <xdr:row>17</xdr:row>
      <xdr:rowOff>106433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27DF1D0-356C-4F21-B197-0DAA42E10970}"/>
            </a:ext>
          </a:extLst>
        </xdr:cNvPr>
        <xdr:cNvSpPr txBox="1"/>
      </xdr:nvSpPr>
      <xdr:spPr>
        <a:xfrm>
          <a:off x="7542144" y="2277857"/>
          <a:ext cx="2686051" cy="905151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詳細に書くこと。個人で買うべき物（個人で使用する物品）だと判断した場合は、援助を行いません。（枠が足りない場合は、他の紙に記入してください）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7</xdr:col>
      <xdr:colOff>554934</xdr:colOff>
      <xdr:row>0</xdr:row>
      <xdr:rowOff>49695</xdr:rowOff>
    </xdr:from>
    <xdr:to>
      <xdr:col>9</xdr:col>
      <xdr:colOff>132521</xdr:colOff>
      <xdr:row>3</xdr:row>
      <xdr:rowOff>99391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109A725-1D87-40E3-A99F-FB49E83D4456}"/>
            </a:ext>
          </a:extLst>
        </xdr:cNvPr>
        <xdr:cNvSpPr txBox="1"/>
      </xdr:nvSpPr>
      <xdr:spPr>
        <a:xfrm>
          <a:off x="7438334" y="52870"/>
          <a:ext cx="3165337" cy="719621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商品やカタログ等の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URL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を記入。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URL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が無いものは紙カタログ等を添付。大会等参加費の場合は</a:t>
          </a: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PDF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にした領収書の写しを添付。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  <xdr:twoCellAnchor>
    <xdr:from>
      <xdr:col>8</xdr:col>
      <xdr:colOff>2469955</xdr:colOff>
      <xdr:row>3</xdr:row>
      <xdr:rowOff>142099</xdr:rowOff>
    </xdr:from>
    <xdr:to>
      <xdr:col>9</xdr:col>
      <xdr:colOff>32155</xdr:colOff>
      <xdr:row>4</xdr:row>
      <xdr:rowOff>113599</xdr:rowOff>
    </xdr:to>
    <xdr:sp macro="" textlink="">
      <xdr:nvSpPr>
        <xdr:cNvPr id="10" name="下矢印 9">
          <a:extLst>
            <a:ext uri="{FF2B5EF4-FFF2-40B4-BE49-F238E27FC236}">
              <a16:creationId xmlns:a16="http://schemas.microsoft.com/office/drawing/2014/main" id="{1E7A9EB0-6FE8-461D-B214-7CA44EA1819C}"/>
            </a:ext>
          </a:extLst>
        </xdr:cNvPr>
        <xdr:cNvSpPr/>
      </xdr:nvSpPr>
      <xdr:spPr>
        <a:xfrm rot="18060000">
          <a:off x="10153717" y="605387"/>
          <a:ext cx="139775" cy="565750"/>
        </a:xfrm>
        <a:prstGeom prst="downArrow">
          <a:avLst/>
        </a:prstGeom>
        <a:solidFill>
          <a:srgbClr val="FF0000"/>
        </a:solidFill>
        <a:ln w="127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ＭＳ Ｐゴシック"/>
            <a:cs typeface="+mn-cs"/>
          </a:endParaRPr>
        </a:p>
      </xdr:txBody>
    </xdr:sp>
    <xdr:clientData/>
  </xdr:twoCellAnchor>
  <xdr:twoCellAnchor>
    <xdr:from>
      <xdr:col>3</xdr:col>
      <xdr:colOff>0</xdr:colOff>
      <xdr:row>11</xdr:row>
      <xdr:rowOff>0</xdr:rowOff>
    </xdr:from>
    <xdr:to>
      <xdr:col>4</xdr:col>
      <xdr:colOff>0</xdr:colOff>
      <xdr:row>12</xdr:row>
      <xdr:rowOff>83241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DDC12854-41F4-4E9C-A0D3-EA5FBEF3ED51}"/>
            </a:ext>
          </a:extLst>
        </xdr:cNvPr>
        <xdr:cNvSpPr txBox="1"/>
      </xdr:nvSpPr>
      <xdr:spPr>
        <a:xfrm>
          <a:off x="3486150" y="2044700"/>
          <a:ext cx="1114701" cy="257866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P創英角ﾎﾟｯﾌﾟ体" panose="040B0A00000000000000" pitchFamily="50" charset="-128"/>
              <a:ea typeface="HGP創英角ﾎﾟｯﾌﾟ体" panose="040B0A00000000000000" pitchFamily="50" charset="-128"/>
              <a:cs typeface="+mn-cs"/>
            </a:rPr>
            <a:t>英数字は半角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HGP創英角ﾎﾟｯﾌﾟ体" panose="040B0A00000000000000" pitchFamily="50" charset="-128"/>
            <a:ea typeface="HGP創英角ﾎﾟｯﾌﾟ体" panose="040B0A00000000000000" pitchFamily="50" charset="-128"/>
            <a:cs typeface="+mn-cs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3412C93-A081-4305-BF66-5AB5669752BF}" name="テーブル2_部員名簿_学内者" displayName="テーブル2_部員名簿_学内者" ref="A2:G53" totalsRowShown="0" headerRowDxfId="54" dataDxfId="52" headerRowBorderDxfId="53" tableBorderDxfId="51" totalsRowBorderDxfId="50" headerRowCellStyle="標準 2" dataCellStyle="標準 2">
  <autoFilter ref="A2:G53" xr:uid="{43412C93-A081-4305-BF66-5AB5669752BF}"/>
  <tableColumns count="7">
    <tableColumn id="1" xr3:uid="{88F39304-7DFF-4733-9B8E-0562BB3D7A73}" name="団体名" dataDxfId="49" dataCellStyle="標準 2">
      <calculatedColumnFormula>IF('1_学内団体結成・継続届'!$C$35=0,"",'1_学内団体結成・継続届'!$C$35)</calculatedColumnFormula>
    </tableColumn>
    <tableColumn id="2" xr3:uid="{6D7264B4-05AE-45A2-AB73-F46D5BAA8FD8}" name="学籍番号" dataDxfId="48" dataCellStyle="標準 2"/>
    <tableColumn id="3" xr3:uid="{31DF9D80-36B7-4233-AB8D-33CA4427D1D7}" name="学科・専攻" dataDxfId="47" dataCellStyle="標準 2"/>
    <tableColumn id="4" xr3:uid="{93A2BC9B-75FB-4A0E-94EB-08BECDDA8F6B}" name="学年" dataDxfId="46" dataCellStyle="標準 2"/>
    <tableColumn id="5" xr3:uid="{59F65F62-BF90-4A58-A6F6-A879946D4B5B}" name="氏名" dataDxfId="45" dataCellStyle="標準 2"/>
    <tableColumn id="6" xr3:uid="{86F88336-55A8-49C6-9EB4-7232D656D373}" name="役職名" dataDxfId="44" dataCellStyle="標準 2"/>
    <tableColumn id="7" xr3:uid="{68350DB0-0848-48D3-975B-60EFA94376D6}" name="電話番号※ﾊｲﾌﾝあり" dataDxfId="43" dataCellStyle="標準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0FA321B-706F-4828-A3D6-1731AA794C73}" name="テーブル3_部員名簿_学外者" displayName="テーブル3_部員名簿_学外者" ref="A55:G85" totalsRowShown="0" headerRowDxfId="42" dataDxfId="40" headerRowBorderDxfId="41" tableBorderDxfId="39" totalsRowBorderDxfId="38" headerRowCellStyle="標準 2" dataCellStyle="標準 2">
  <autoFilter ref="A55:G85" xr:uid="{D0FA321B-706F-4828-A3D6-1731AA794C73}"/>
  <tableColumns count="7">
    <tableColumn id="1" xr3:uid="{B1C740D2-2A88-461E-87E6-AAC01CA69CDD}" name="団体名" dataDxfId="37" dataCellStyle="標準 2">
      <calculatedColumnFormula>IF('1_学内団体結成・継続届'!$C$35=0,"",'1_学内団体結成・継続届'!$C$35)</calculatedColumnFormula>
    </tableColumn>
    <tableColumn id="2" xr3:uid="{7D056439-7568-4F1E-8D41-C2B004FFB1F3}" name="所属先（学校、会社等）" dataDxfId="36" dataCellStyle="標準 2"/>
    <tableColumn id="3" xr3:uid="{6D09E688-B8F6-4C37-9FE7-1AF2AF00D842}" name=" " dataDxfId="35" dataCellStyle="標準 2"/>
    <tableColumn id="4" xr3:uid="{4A58AF3D-CC74-4824-8DCE-B85F823A24B8}" name="年齢" dataDxfId="34" dataCellStyle="標準 2"/>
    <tableColumn id="5" xr3:uid="{CAC1C198-335E-4918-B21A-690276E49567}" name="氏名" dataDxfId="33" dataCellStyle="標準 2"/>
    <tableColumn id="6" xr3:uid="{B567C7D2-9F22-438B-AC1B-1FE51DDA43AC}" name="役職名" dataDxfId="32" dataCellStyle="標準 2"/>
    <tableColumn id="7" xr3:uid="{E320B2E9-EA9E-472C-A3E4-ACF468F3FDF3}" name="電話番号" dataDxfId="31" dataCellStyle="標準 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B51A73E-F08A-4453-9493-B8C15D33CAA4}" name="テーブル4_活動報告" displayName="テーブル4_活動報告" ref="A4:F21" totalsRowShown="0" headerRowDxfId="30" dataDxfId="28" headerRowBorderDxfId="29" tableBorderDxfId="27" totalsRowBorderDxfId="26">
  <autoFilter ref="A4:F21" xr:uid="{5B51A73E-F08A-4453-9493-B8C15D33CAA4}"/>
  <tableColumns count="6">
    <tableColumn id="1" xr3:uid="{8EB26D9F-A62B-41DE-874F-35D3973E10E2}" name="団体名" dataDxfId="25">
      <calculatedColumnFormula>IF('1_学内団体結成・継続届'!$C$35=0,"",'1_学内団体結成・継続届'!$C$35)</calculatedColumnFormula>
    </tableColumn>
    <tableColumn id="2" xr3:uid="{0055B2FA-02D0-4F10-A466-F62E9301E040}" name="年月日(始)" dataDxfId="24"/>
    <tableColumn id="8" xr3:uid="{97522C61-980D-4006-8244-A73826CF96F2}" name="年月日(終)" dataDxfId="23"/>
    <tableColumn id="3" xr3:uid="{02F45207-C717-4822-897C-F7762A0C2AE5}" name="大会、行事名その他の活動内容" dataDxfId="22"/>
    <tableColumn id="4" xr3:uid="{F7A6C365-692C-4465-ABD5-4A4ED0F94C06}" name="場所" dataDxfId="21"/>
    <tableColumn id="5" xr3:uid="{F01EC184-9E74-447B-B3D1-284008412D8C}" name="備　考 （成績等)" dataDxfId="2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8D9125-4F48-4E11-B477-EC60118236AC}" name="テーブル5_サークル援助願" displayName="テーブル5_サークル援助願" ref="A4:L34" totalsRowShown="0" headerRowDxfId="19" dataDxfId="17" headerRowBorderDxfId="18" tableBorderDxfId="16" headerRowCellStyle="標準 2">
  <autoFilter ref="A4:L34" xr:uid="{118D9125-4F48-4E11-B477-EC60118236AC}"/>
  <tableColumns count="12">
    <tableColumn id="1" xr3:uid="{38401B9F-701A-4C8C-B965-1FE535B05D9B}" name="区分" dataDxfId="15" dataCellStyle="標準 2">
      <calculatedColumnFormula>'1_学内団体結成・継続届'!$D$37</calculatedColumnFormula>
    </tableColumn>
    <tableColumn id="12" xr3:uid="{55E6E520-EB32-4DB8-A2EE-7D5878A8BD54}" name="団体名" dataDxfId="14" dataCellStyle="標準 2">
      <calculatedColumnFormula>IF(AND('1_学内団体結成・継続届'!$C$35=0,I5=""),"",'1_学内団体結成・継続届'!$C$35)</calculatedColumnFormula>
    </tableColumn>
    <tableColumn id="2" xr3:uid="{227E52EB-2483-4FC0-8C76-D772289A9CB7}" name="順位" dataDxfId="13" dataCellStyle="標準 2">
      <calculatedColumnFormula>IF(COUNTA(D5:L5)=1,"-",ROW()-4)</calculatedColumnFormula>
    </tableColumn>
    <tableColumn id="3" xr3:uid="{7F7DD704-5800-4DE4-93B3-C96219267EFC}" name="メーカー名" dataDxfId="12" dataCellStyle="標準 2">
      <calculatedColumnFormula>COUNTA(E5:L5)</calculatedColumnFormula>
    </tableColumn>
    <tableColumn id="4" xr3:uid="{6EEB4F5C-E942-4D8C-A7B6-B12EC3686AD1}" name="商品名" dataDxfId="11" dataCellStyle="標準 2"/>
    <tableColumn id="5" xr3:uid="{DBC6A822-BFCB-4A98-BF3F-2DB254ABFC38}" name="型番・品番・商品番号等" dataDxfId="10" dataCellStyle="標準 2"/>
    <tableColumn id="6" xr3:uid="{90260B70-B264-4B13-A133-C22F9D03E8B5}" name="数量" dataDxfId="9" dataCellStyle="標準 2"/>
    <tableColumn id="7" xr3:uid="{1DE88497-58E6-48EF-8BA3-7FC56D971C9A}" name="単位" dataDxfId="8" dataCellStyle="標準 2"/>
    <tableColumn id="8" xr3:uid="{763D58B8-6F2F-46DD-A121-5CC697C510CD}" name="単価(税込)" dataDxfId="7" dataCellStyle="桁区切り 2"/>
    <tableColumn id="9" xr3:uid="{0B2AD81E-4263-431C-BFD9-412A65A211AE}" name="合計金額" dataDxfId="6" dataCellStyle="桁区切り 2">
      <calculatedColumnFormula>IF(OR(G5="",I5=""),"",G5*I5)</calculatedColumnFormula>
    </tableColumn>
    <tableColumn id="10" xr3:uid="{9A98F1A6-23FD-4EA4-AE56-8F2946C63AC2}" name="援助理由" dataDxfId="5" dataCellStyle="標準 2"/>
    <tableColumn id="11" xr3:uid="{85E2A011-F8C5-4625-8C67-E05DA7AAE700}" name="URL等" dataDxfId="4" dataCellStyle="標準 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3ADB988-F0F9-4A31-A2C8-1E97095C6DCC}" name="テーブル1_基本情報等" displayName="テーブル1_基本情報等" ref="A1:O2" totalsRowShown="0">
  <autoFilter ref="A1:O2" xr:uid="{53ADB988-F0F9-4A31-A2C8-1E97095C6DCC}"/>
  <tableColumns count="15">
    <tableColumn id="13" xr3:uid="{61E20D67-0A7E-4820-B203-C6354E663A32}" name="番号">
      <calculatedColumnFormula>_xlfn.XLOOKUP(D2,団体一覧!$D:$D,団体一覧!$A:$A,"-",0)</calculatedColumnFormula>
    </tableColumn>
    <tableColumn id="14" xr3:uid="{5750BBCF-842C-43D2-B07C-27747D2CC52E}" name="部・同好会">
      <calculatedColumnFormula>_xlfn.XLOOKUP(D2,団体一覧!$D:$D,団体一覧!$B:$B,"-",0)</calculatedColumnFormula>
    </tableColumn>
    <tableColumn id="15" xr3:uid="{8051ADA8-E175-428D-AFCA-EB127869CF93}" name="種別">
      <calculatedColumnFormula>_xlfn.XLOOKUP(D2,団体一覧!$D:$D,団体一覧!$C:$C,"-",0)</calculatedColumnFormula>
    </tableColumn>
    <tableColumn id="1" xr3:uid="{58E1D6A7-A66B-412C-A470-0CCA1DA354DF}" name="団体名">
      <calculatedColumnFormula>'1_学内団体結成・継続届'!$C$35</calculatedColumnFormula>
    </tableColumn>
    <tableColumn id="2" xr3:uid="{C5B3E4EF-A995-408C-96CC-F309E9DB7A12}" name="顧問教員">
      <calculatedColumnFormula>'1_学内団体結成・継続届'!$J$22</calculatedColumnFormula>
    </tableColumn>
    <tableColumn id="3" xr3:uid="{89AA24DA-CBDB-4BE1-A931-2A158F258A46}" name="部員数(学外者除く)">
      <calculatedColumnFormula>COUNTA(テーブル2_部員名簿_学内者[氏名])</calculatedColumnFormula>
    </tableColumn>
    <tableColumn id="4" xr3:uid="{77A4F3D0-ABFF-4124-B6A6-88178B1B38CE}" name="部員数(学外者のみ)">
      <calculatedColumnFormula>COUNTA('2_部員名簿'!$E$56:$E$84)</calculatedColumnFormula>
    </tableColumn>
    <tableColumn id="5" xr3:uid="{0A9021EF-60E6-4BB7-8D37-EE4CF88B9329}" name="収入の部" dataDxfId="3">
      <calculatedColumnFormula>'4_収支決算書'!$D$18</calculatedColumnFormula>
    </tableColumn>
    <tableColumn id="6" xr3:uid="{7E1EFB97-D241-4CA3-95C9-D5B28CD74845}" name="支出の部" dataDxfId="2">
      <calculatedColumnFormula>'4_収支決算書'!$D$35</calculatedColumnFormula>
    </tableColumn>
    <tableColumn id="7" xr3:uid="{35152CF3-62E9-4895-89BE-CDDEDAC9C156}" name="現預金残高" dataDxfId="1">
      <calculatedColumnFormula>'4_収支決算書'!$B$6</calculatedColumnFormula>
    </tableColumn>
    <tableColumn id="12" xr3:uid="{31A8939B-A2BF-4ACD-B243-763BB100FDB1}" name="残高検証" dataDxfId="0">
      <calculatedColumnFormula>'4_収支決算書'!$C$6</calculatedColumnFormula>
    </tableColumn>
    <tableColumn id="8" xr3:uid="{D3CCFD02-0D75-4D90-AA18-99917175584E}" name="部室名">
      <calculatedColumnFormula>IF('8_部室使用許可願'!$E$24="","-",'8_部室使用許可願'!$E$24)</calculatedColumnFormula>
    </tableColumn>
    <tableColumn id="9" xr3:uid="{05965B1B-20DF-4B06-B724-45AAA5547BBB}" name="使用目的及び理由">
      <calculatedColumnFormula>IF('8_部室使用許可願'!$E$26="","-",'8_部室使用許可願'!$E$26)</calculatedColumnFormula>
    </tableColumn>
    <tableColumn id="10" xr3:uid="{8BB3181B-96C8-40D3-909F-04D179DBB0FA}" name="使用人数">
      <calculatedColumnFormula>IF('8_部室使用許可願'!$E$28="","-",'8_部室使用許可願'!$E$28)</calculatedColumnFormula>
    </tableColumn>
    <tableColumn id="11" xr3:uid="{D4A15407-4A20-4454-9BDB-5DD01A332E55}" name="要望事項">
      <calculatedColumnFormula>IF('9_要望書'!$A$8="","-",'9_要望書'!$A$8)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uroran-it-ac.app.box.com/f/207694b095b8447d8562d5b1b0ccdecc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49"/>
  <sheetViews>
    <sheetView tabSelected="1" view="pageBreakPreview" zoomScale="85" zoomScaleNormal="100" zoomScaleSheetLayoutView="85" workbookViewId="0">
      <selection sqref="A1:E2"/>
    </sheetView>
  </sheetViews>
  <sheetFormatPr defaultRowHeight="12.75"/>
  <cols>
    <col min="1" max="1" width="8.375" style="3" customWidth="1"/>
    <col min="2" max="2" width="27.125" style="3" bestFit="1" customWidth="1"/>
    <col min="3" max="3" width="53.125" style="3" customWidth="1"/>
    <col min="4" max="5" width="8.75" style="3" customWidth="1"/>
    <col min="6" max="6" width="9" style="3"/>
    <col min="7" max="7" width="0" style="3" hidden="1" customWidth="1"/>
    <col min="8" max="16384" width="9" style="3"/>
  </cols>
  <sheetData>
    <row r="1" spans="1:8" ht="33" customHeight="1">
      <c r="A1" s="229" t="s">
        <v>0</v>
      </c>
      <c r="B1" s="229"/>
      <c r="C1" s="229"/>
      <c r="D1" s="229"/>
      <c r="E1" s="229"/>
      <c r="F1" s="1"/>
      <c r="G1" s="19" t="s">
        <v>88</v>
      </c>
      <c r="H1" s="2"/>
    </row>
    <row r="2" spans="1:8" ht="33" customHeight="1">
      <c r="A2" s="229"/>
      <c r="B2" s="229"/>
      <c r="C2" s="229"/>
      <c r="D2" s="229"/>
      <c r="E2" s="229"/>
      <c r="F2" s="1"/>
      <c r="G2" s="2"/>
      <c r="H2" s="2"/>
    </row>
    <row r="3" spans="1:8" ht="13.5" customHeight="1">
      <c r="A3" s="1"/>
      <c r="B3" s="1"/>
      <c r="C3" s="1"/>
      <c r="D3" s="1"/>
      <c r="E3" s="1"/>
      <c r="F3" s="1"/>
      <c r="G3" s="2"/>
      <c r="H3" s="2"/>
    </row>
    <row r="4" spans="1:8" ht="13.5" customHeight="1"/>
    <row r="5" spans="1:8" ht="16.149999999999999">
      <c r="A5" s="230"/>
      <c r="B5" s="230" t="s">
        <v>1</v>
      </c>
      <c r="C5" s="230" t="s">
        <v>2</v>
      </c>
      <c r="D5" s="230" t="s">
        <v>3</v>
      </c>
      <c r="E5" s="230"/>
    </row>
    <row r="6" spans="1:8" ht="16.149999999999999">
      <c r="A6" s="230"/>
      <c r="B6" s="230"/>
      <c r="C6" s="230"/>
      <c r="D6" s="53" t="s">
        <v>4</v>
      </c>
      <c r="E6" s="53" t="s">
        <v>5</v>
      </c>
    </row>
    <row r="7" spans="1:8" ht="21.75" customHeight="1">
      <c r="A7" s="221">
        <v>1</v>
      </c>
      <c r="B7" s="223" t="s">
        <v>89</v>
      </c>
      <c r="C7" s="225" t="s">
        <v>190</v>
      </c>
      <c r="D7" s="215"/>
      <c r="E7" s="215"/>
    </row>
    <row r="8" spans="1:8" ht="51.75" customHeight="1">
      <c r="A8" s="222"/>
      <c r="B8" s="224"/>
      <c r="C8" s="226"/>
      <c r="D8" s="216"/>
      <c r="E8" s="216"/>
    </row>
    <row r="9" spans="1:8" ht="39.75" customHeight="1">
      <c r="A9" s="54">
        <v>2</v>
      </c>
      <c r="B9" s="55" t="s">
        <v>6</v>
      </c>
      <c r="C9" s="56" t="s">
        <v>69</v>
      </c>
      <c r="D9" s="57"/>
      <c r="E9" s="57"/>
    </row>
    <row r="10" spans="1:8" ht="30" customHeight="1">
      <c r="A10" s="221">
        <v>3</v>
      </c>
      <c r="B10" s="223" t="s">
        <v>197</v>
      </c>
      <c r="C10" s="225" t="s">
        <v>90</v>
      </c>
      <c r="D10" s="215"/>
      <c r="E10" s="215"/>
    </row>
    <row r="11" spans="1:8" ht="30" customHeight="1">
      <c r="A11" s="227"/>
      <c r="B11" s="228"/>
      <c r="C11" s="228"/>
      <c r="D11" s="218"/>
      <c r="E11" s="218"/>
    </row>
    <row r="12" spans="1:8" ht="30" customHeight="1">
      <c r="A12" s="227"/>
      <c r="B12" s="228"/>
      <c r="C12" s="228"/>
      <c r="D12" s="218"/>
      <c r="E12" s="218"/>
    </row>
    <row r="13" spans="1:8" ht="30" customHeight="1">
      <c r="A13" s="222"/>
      <c r="B13" s="224"/>
      <c r="C13" s="224"/>
      <c r="D13" s="216"/>
      <c r="E13" s="216"/>
    </row>
    <row r="14" spans="1:8" ht="19.5" customHeight="1">
      <c r="A14" s="221">
        <v>4</v>
      </c>
      <c r="B14" s="223" t="s">
        <v>198</v>
      </c>
      <c r="C14" s="225" t="s">
        <v>191</v>
      </c>
      <c r="D14" s="215"/>
      <c r="E14" s="215"/>
    </row>
    <row r="15" spans="1:8" ht="19.5" customHeight="1">
      <c r="A15" s="222"/>
      <c r="B15" s="224"/>
      <c r="C15" s="224"/>
      <c r="D15" s="216"/>
      <c r="E15" s="216"/>
    </row>
    <row r="16" spans="1:8" ht="17.25" customHeight="1">
      <c r="A16" s="221">
        <v>5</v>
      </c>
      <c r="B16" s="223" t="s">
        <v>9</v>
      </c>
      <c r="C16" s="225" t="s">
        <v>10</v>
      </c>
      <c r="D16" s="215"/>
      <c r="E16" s="215"/>
    </row>
    <row r="17" spans="1:9" ht="17.25" customHeight="1">
      <c r="A17" s="227"/>
      <c r="B17" s="224"/>
      <c r="C17" s="226"/>
      <c r="D17" s="216"/>
      <c r="E17" s="216"/>
    </row>
    <row r="18" spans="1:9" ht="20.25" customHeight="1">
      <c r="A18" s="221">
        <v>6</v>
      </c>
      <c r="B18" s="223" t="s">
        <v>87</v>
      </c>
      <c r="C18" s="225" t="s">
        <v>192</v>
      </c>
      <c r="D18" s="215"/>
      <c r="E18" s="215"/>
    </row>
    <row r="19" spans="1:9" ht="20.25" customHeight="1">
      <c r="A19" s="222"/>
      <c r="B19" s="224"/>
      <c r="C19" s="226"/>
      <c r="D19" s="216"/>
      <c r="E19" s="216"/>
    </row>
    <row r="20" spans="1:9" ht="27.85" customHeight="1">
      <c r="A20" s="58">
        <v>7</v>
      </c>
      <c r="B20" s="59" t="s">
        <v>7</v>
      </c>
      <c r="C20" s="60" t="s">
        <v>108</v>
      </c>
      <c r="D20" s="61"/>
      <c r="E20" s="61"/>
    </row>
    <row r="21" spans="1:9" ht="27.75" customHeight="1">
      <c r="A21" s="53">
        <v>8</v>
      </c>
      <c r="B21" s="63" t="s">
        <v>8</v>
      </c>
      <c r="C21" s="64" t="s">
        <v>109</v>
      </c>
      <c r="D21" s="65"/>
      <c r="E21" s="65"/>
    </row>
    <row r="22" spans="1:9" ht="27.75" customHeight="1">
      <c r="A22" s="53">
        <v>9</v>
      </c>
      <c r="B22" s="63" t="s">
        <v>11</v>
      </c>
      <c r="C22" s="62" t="s">
        <v>110</v>
      </c>
      <c r="D22" s="61"/>
      <c r="E22" s="61"/>
    </row>
    <row r="23" spans="1:9" ht="11.25" customHeight="1"/>
    <row r="24" spans="1:9" ht="21">
      <c r="A24" s="9" t="s">
        <v>12</v>
      </c>
      <c r="B24" s="9"/>
      <c r="C24" s="9"/>
      <c r="D24" s="9"/>
    </row>
    <row r="25" spans="1:9" ht="25.5" customHeight="1">
      <c r="A25" s="66" t="s">
        <v>13</v>
      </c>
      <c r="B25" s="217" t="s">
        <v>72</v>
      </c>
      <c r="C25" s="217"/>
      <c r="D25" s="217"/>
    </row>
    <row r="26" spans="1:9" ht="29.25" customHeight="1">
      <c r="A26" s="66" t="s">
        <v>13</v>
      </c>
      <c r="B26" s="217" t="s">
        <v>71</v>
      </c>
      <c r="C26" s="217"/>
      <c r="D26" s="217"/>
      <c r="I26" s="4"/>
    </row>
    <row r="27" spans="1:9" ht="27" customHeight="1">
      <c r="A27" s="66" t="s">
        <v>13</v>
      </c>
      <c r="B27" s="217" t="s">
        <v>14</v>
      </c>
      <c r="C27" s="217"/>
      <c r="D27" s="217"/>
      <c r="I27" s="4"/>
    </row>
    <row r="28" spans="1:9" ht="42.75" customHeight="1">
      <c r="A28" s="66" t="s">
        <v>13</v>
      </c>
      <c r="B28" s="219" t="s">
        <v>15</v>
      </c>
      <c r="C28" s="219"/>
      <c r="D28" s="219"/>
      <c r="I28" s="4"/>
    </row>
    <row r="29" spans="1:9" ht="16.149999999999999">
      <c r="A29" s="1"/>
      <c r="B29" s="220"/>
      <c r="C29" s="220"/>
      <c r="D29" s="220"/>
    </row>
    <row r="30" spans="1:9" ht="18" customHeight="1">
      <c r="A30" s="52" t="s">
        <v>194</v>
      </c>
    </row>
    <row r="31" spans="1:9" ht="18" customHeight="1" thickBot="1">
      <c r="A31" s="5"/>
    </row>
    <row r="32" spans="1:9" ht="14.25" customHeight="1">
      <c r="B32" s="206" t="s">
        <v>193</v>
      </c>
      <c r="C32" s="207"/>
      <c r="D32" s="208"/>
    </row>
    <row r="33" spans="1:14" ht="13.5" customHeight="1">
      <c r="B33" s="209"/>
      <c r="C33" s="210"/>
      <c r="D33" s="211"/>
    </row>
    <row r="34" spans="1:14" ht="13.5" customHeight="1">
      <c r="B34" s="209"/>
      <c r="C34" s="210"/>
      <c r="D34" s="211"/>
    </row>
    <row r="35" spans="1:14" ht="14.25" customHeight="1" thickBot="1">
      <c r="B35" s="212"/>
      <c r="C35" s="213"/>
      <c r="D35" s="214"/>
    </row>
    <row r="37" spans="1:14" ht="18" customHeight="1">
      <c r="A37" s="52" t="s">
        <v>195</v>
      </c>
    </row>
    <row r="38" spans="1:14" ht="18" customHeight="1">
      <c r="A38" s="52"/>
    </row>
    <row r="39" spans="1:14" ht="19.899999999999999">
      <c r="B39" s="205" t="s">
        <v>297</v>
      </c>
      <c r="C39" s="205"/>
      <c r="D39" s="205"/>
    </row>
    <row r="41" spans="1:14">
      <c r="B41" s="3" t="s">
        <v>199</v>
      </c>
    </row>
    <row r="42" spans="1:14" ht="16.149999999999999">
      <c r="M42" s="2"/>
    </row>
    <row r="43" spans="1:14" ht="16.149999999999999">
      <c r="M43" s="2"/>
    </row>
    <row r="44" spans="1:14" ht="16.149999999999999">
      <c r="N44" s="2"/>
    </row>
    <row r="45" spans="1:14" ht="16.149999999999999">
      <c r="M45" s="2"/>
    </row>
    <row r="46" spans="1:14" ht="16.149999999999999">
      <c r="M46" s="2"/>
    </row>
    <row r="47" spans="1:14" ht="16.149999999999999">
      <c r="N47" s="2"/>
    </row>
    <row r="48" spans="1:14" ht="16.149999999999999">
      <c r="M48" s="2"/>
    </row>
    <row r="49" spans="15:15" ht="14.25">
      <c r="O49" s="6"/>
    </row>
  </sheetData>
  <sheetProtection algorithmName="SHA-512" hashValue="/nObQvxiyn6TUPIUpgZOk64xSCq9LJmbzPyRv7i0gJmnLClEfgCXsaJdbs2gi0qRzokBJs0E+mJoAApjICVLTw==" saltValue="VIGf35HAPFvAJEoGkbpuPQ==" spinCount="100000" sheet="1"/>
  <mergeCells count="37">
    <mergeCell ref="A10:A13"/>
    <mergeCell ref="B10:B13"/>
    <mergeCell ref="C10:C13"/>
    <mergeCell ref="A1:E2"/>
    <mergeCell ref="A5:A6"/>
    <mergeCell ref="B5:B6"/>
    <mergeCell ref="C5:C6"/>
    <mergeCell ref="D5:E5"/>
    <mergeCell ref="A7:A8"/>
    <mergeCell ref="B7:B8"/>
    <mergeCell ref="C7:C8"/>
    <mergeCell ref="A14:A15"/>
    <mergeCell ref="B14:B15"/>
    <mergeCell ref="C14:C15"/>
    <mergeCell ref="A16:A17"/>
    <mergeCell ref="B16:B17"/>
    <mergeCell ref="C16:C17"/>
    <mergeCell ref="A18:A19"/>
    <mergeCell ref="B18:B19"/>
    <mergeCell ref="C18:C19"/>
    <mergeCell ref="B25:D25"/>
    <mergeCell ref="B26:D26"/>
    <mergeCell ref="B39:D39"/>
    <mergeCell ref="B32:D35"/>
    <mergeCell ref="D7:D8"/>
    <mergeCell ref="E7:E8"/>
    <mergeCell ref="E18:E19"/>
    <mergeCell ref="D18:D19"/>
    <mergeCell ref="E16:E17"/>
    <mergeCell ref="D16:D17"/>
    <mergeCell ref="E14:E15"/>
    <mergeCell ref="B27:D27"/>
    <mergeCell ref="D14:D15"/>
    <mergeCell ref="E10:E13"/>
    <mergeCell ref="D10:D13"/>
    <mergeCell ref="B28:D28"/>
    <mergeCell ref="B29:D29"/>
  </mergeCells>
  <phoneticPr fontId="1"/>
  <dataValidations count="1">
    <dataValidation type="list" allowBlank="1" showInputMessage="1" showErrorMessage="1" sqref="D7:E22" xr:uid="{00000000-0002-0000-0000-000000000000}">
      <formula1>$G$1</formula1>
    </dataValidation>
  </dataValidations>
  <hyperlinks>
    <hyperlink ref="B39:D39" r:id="rId1" display="https://muroran-it-ac.app.box.com/f/207694b095b8447d8562d5b1b0ccdecc" xr:uid="{C769CE5F-A239-43CF-9828-9DAF35F5F50E}"/>
  </hyperlinks>
  <pageMargins left="0.7" right="0.7" top="0.75" bottom="0.75" header="0.3" footer="0.3"/>
  <pageSetup paperSize="9" scale="75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A8E55-64D3-4687-AD3A-AAB49FFBB4AC}">
  <sheetPr>
    <pageSetUpPr fitToPage="1"/>
  </sheetPr>
  <dimension ref="A1:J35"/>
  <sheetViews>
    <sheetView view="pageBreakPreview" zoomScale="115" zoomScaleNormal="130" zoomScaleSheetLayoutView="115" workbookViewId="0">
      <selection activeCell="B5" sqref="B5"/>
    </sheetView>
  </sheetViews>
  <sheetFormatPr defaultRowHeight="12.75"/>
  <cols>
    <col min="1" max="1" width="6.125" style="10" customWidth="1"/>
    <col min="2" max="2" width="14.625" style="10" customWidth="1"/>
    <col min="3" max="3" width="24.875" style="10" customWidth="1"/>
    <col min="4" max="4" width="20.5625" style="10" customWidth="1"/>
    <col min="5" max="5" width="5.625" style="10" customWidth="1"/>
    <col min="6" max="6" width="6.625" style="10" customWidth="1"/>
    <col min="7" max="7" width="9.125" style="10" customWidth="1"/>
    <col min="8" max="8" width="7.625" style="10" customWidth="1"/>
    <col min="9" max="9" width="39.375" style="10" customWidth="1"/>
    <col min="10" max="10" width="24.875" style="10" customWidth="1"/>
    <col min="11" max="16384" width="9" style="10"/>
  </cols>
  <sheetData>
    <row r="1" spans="1:10" ht="28.5" customHeight="1">
      <c r="A1" s="264" t="s">
        <v>138</v>
      </c>
      <c r="B1" s="264"/>
      <c r="C1" s="264"/>
      <c r="D1" s="50" t="s">
        <v>291</v>
      </c>
      <c r="E1" s="50"/>
      <c r="F1" s="50"/>
      <c r="G1" s="50"/>
      <c r="H1" s="50"/>
      <c r="I1" s="50"/>
      <c r="J1" s="26"/>
    </row>
    <row r="2" spans="1:10" ht="9.75" customHeight="1">
      <c r="A2" s="51"/>
      <c r="B2" s="50"/>
      <c r="C2" s="50"/>
      <c r="D2" s="50"/>
      <c r="E2" s="50"/>
      <c r="F2" s="50"/>
      <c r="G2" s="50"/>
      <c r="H2" s="50"/>
      <c r="I2" s="50"/>
      <c r="J2" s="26"/>
    </row>
    <row r="3" spans="1:10" ht="13.15" thickBot="1">
      <c r="A3" s="10" t="s">
        <v>59</v>
      </c>
    </row>
    <row r="4" spans="1:10" ht="13.5" customHeight="1">
      <c r="A4" s="27" t="s">
        <v>60</v>
      </c>
      <c r="B4" s="28" t="s">
        <v>61</v>
      </c>
      <c r="C4" s="28" t="s">
        <v>62</v>
      </c>
      <c r="D4" s="83" t="s">
        <v>63</v>
      </c>
      <c r="E4" s="28" t="s">
        <v>64</v>
      </c>
      <c r="F4" s="28" t="s">
        <v>65</v>
      </c>
      <c r="G4" s="28" t="s">
        <v>66</v>
      </c>
      <c r="H4" s="28" t="s">
        <v>67</v>
      </c>
      <c r="I4" s="83" t="s">
        <v>68</v>
      </c>
      <c r="J4" s="85" t="s">
        <v>86</v>
      </c>
    </row>
    <row r="5" spans="1:10">
      <c r="A5" s="29">
        <f t="shared" ref="A5:A34" si="0">ROW()-4</f>
        <v>1</v>
      </c>
      <c r="B5" s="30" t="s">
        <v>139</v>
      </c>
      <c r="C5" s="31" t="s">
        <v>140</v>
      </c>
      <c r="D5" s="30" t="s">
        <v>141</v>
      </c>
      <c r="E5" s="32">
        <v>5</v>
      </c>
      <c r="F5" s="30" t="s">
        <v>142</v>
      </c>
      <c r="G5" s="33">
        <v>780</v>
      </c>
      <c r="H5" s="34">
        <f t="shared" ref="H5:H34" si="1">IF(OR(E5="",G5=""),"",E5*G5)</f>
        <v>3900</v>
      </c>
      <c r="I5" s="31" t="s">
        <v>143</v>
      </c>
      <c r="J5" s="92" t="s">
        <v>144</v>
      </c>
    </row>
    <row r="6" spans="1:10">
      <c r="A6" s="35">
        <f t="shared" si="0"/>
        <v>2</v>
      </c>
      <c r="B6" s="36" t="s">
        <v>145</v>
      </c>
      <c r="C6" s="37" t="s">
        <v>146</v>
      </c>
      <c r="D6" s="36" t="s">
        <v>147</v>
      </c>
      <c r="E6" s="38">
        <v>3</v>
      </c>
      <c r="F6" s="36" t="s">
        <v>148</v>
      </c>
      <c r="G6" s="39">
        <v>7884</v>
      </c>
      <c r="H6" s="40">
        <f t="shared" si="1"/>
        <v>23652</v>
      </c>
      <c r="I6" s="37" t="s">
        <v>149</v>
      </c>
      <c r="J6" s="93" t="s">
        <v>144</v>
      </c>
    </row>
    <row r="7" spans="1:10">
      <c r="A7" s="35">
        <f t="shared" si="0"/>
        <v>3</v>
      </c>
      <c r="B7" s="36" t="s">
        <v>150</v>
      </c>
      <c r="C7" s="37" t="s">
        <v>151</v>
      </c>
      <c r="D7" s="36" t="s">
        <v>152</v>
      </c>
      <c r="E7" s="38">
        <v>2</v>
      </c>
      <c r="F7" s="36" t="s">
        <v>153</v>
      </c>
      <c r="G7" s="39">
        <v>4147</v>
      </c>
      <c r="H7" s="40">
        <f t="shared" si="1"/>
        <v>8294</v>
      </c>
      <c r="I7" s="37" t="s">
        <v>154</v>
      </c>
      <c r="J7" s="93" t="s">
        <v>144</v>
      </c>
    </row>
    <row r="8" spans="1:10">
      <c r="A8" s="35">
        <f t="shared" si="0"/>
        <v>4</v>
      </c>
      <c r="B8" s="36" t="s">
        <v>150</v>
      </c>
      <c r="C8" s="37" t="s">
        <v>151</v>
      </c>
      <c r="D8" s="36" t="s">
        <v>155</v>
      </c>
      <c r="E8" s="38">
        <v>2</v>
      </c>
      <c r="F8" s="36" t="s">
        <v>153</v>
      </c>
      <c r="G8" s="39">
        <v>4147</v>
      </c>
      <c r="H8" s="40">
        <f t="shared" si="1"/>
        <v>8294</v>
      </c>
      <c r="I8" s="37" t="s">
        <v>154</v>
      </c>
      <c r="J8" s="93" t="s">
        <v>144</v>
      </c>
    </row>
    <row r="9" spans="1:10">
      <c r="A9" s="35">
        <f t="shared" si="0"/>
        <v>5</v>
      </c>
      <c r="B9" s="36" t="s">
        <v>139</v>
      </c>
      <c r="C9" s="37" t="s">
        <v>140</v>
      </c>
      <c r="D9" s="36" t="s">
        <v>141</v>
      </c>
      <c r="E9" s="38">
        <v>2</v>
      </c>
      <c r="F9" s="36" t="s">
        <v>142</v>
      </c>
      <c r="G9" s="39">
        <v>780</v>
      </c>
      <c r="H9" s="40">
        <f t="shared" si="1"/>
        <v>1560</v>
      </c>
      <c r="I9" s="37" t="s">
        <v>143</v>
      </c>
      <c r="J9" s="93" t="s">
        <v>144</v>
      </c>
    </row>
    <row r="10" spans="1:10">
      <c r="A10" s="35">
        <f t="shared" si="0"/>
        <v>6</v>
      </c>
      <c r="B10" s="36" t="s">
        <v>156</v>
      </c>
      <c r="C10" s="37" t="s">
        <v>157</v>
      </c>
      <c r="D10" s="36"/>
      <c r="E10" s="38">
        <v>1</v>
      </c>
      <c r="F10" s="36" t="s">
        <v>158</v>
      </c>
      <c r="G10" s="39">
        <v>10000</v>
      </c>
      <c r="H10" s="40">
        <f t="shared" si="1"/>
        <v>10000</v>
      </c>
      <c r="I10" s="37" t="s">
        <v>159</v>
      </c>
      <c r="J10" s="93" t="s">
        <v>160</v>
      </c>
    </row>
    <row r="11" spans="1:10">
      <c r="A11" s="35">
        <f t="shared" si="0"/>
        <v>7</v>
      </c>
      <c r="B11" s="36"/>
      <c r="C11" s="37"/>
      <c r="D11" s="36"/>
      <c r="E11" s="38"/>
      <c r="F11" s="36"/>
      <c r="G11" s="39"/>
      <c r="H11" s="40" t="str">
        <f t="shared" si="1"/>
        <v/>
      </c>
      <c r="I11" s="37"/>
      <c r="J11" s="94"/>
    </row>
    <row r="12" spans="1:10">
      <c r="A12" s="35">
        <f t="shared" si="0"/>
        <v>8</v>
      </c>
      <c r="B12" s="36"/>
      <c r="C12" s="37"/>
      <c r="D12" s="36"/>
      <c r="E12" s="38"/>
      <c r="F12" s="36"/>
      <c r="G12" s="39"/>
      <c r="H12" s="40" t="str">
        <f t="shared" si="1"/>
        <v/>
      </c>
      <c r="I12" s="37"/>
      <c r="J12" s="94"/>
    </row>
    <row r="13" spans="1:10">
      <c r="A13" s="35">
        <f t="shared" si="0"/>
        <v>9</v>
      </c>
      <c r="B13" s="36"/>
      <c r="C13" s="37"/>
      <c r="D13" s="36"/>
      <c r="E13" s="38"/>
      <c r="F13" s="36"/>
      <c r="G13" s="39"/>
      <c r="H13" s="40" t="str">
        <f t="shared" si="1"/>
        <v/>
      </c>
      <c r="I13" s="37"/>
      <c r="J13" s="94"/>
    </row>
    <row r="14" spans="1:10">
      <c r="A14" s="35">
        <f t="shared" si="0"/>
        <v>10</v>
      </c>
      <c r="B14" s="36"/>
      <c r="C14" s="37"/>
      <c r="D14" s="36"/>
      <c r="E14" s="38"/>
      <c r="F14" s="36"/>
      <c r="G14" s="39"/>
      <c r="H14" s="40" t="str">
        <f t="shared" si="1"/>
        <v/>
      </c>
      <c r="I14" s="37"/>
      <c r="J14" s="94"/>
    </row>
    <row r="15" spans="1:10">
      <c r="A15" s="35">
        <f t="shared" si="0"/>
        <v>11</v>
      </c>
      <c r="B15" s="36"/>
      <c r="C15" s="37"/>
      <c r="D15" s="36"/>
      <c r="E15" s="38"/>
      <c r="F15" s="36"/>
      <c r="G15" s="39"/>
      <c r="H15" s="40" t="str">
        <f t="shared" si="1"/>
        <v/>
      </c>
      <c r="I15" s="37"/>
      <c r="J15" s="94"/>
    </row>
    <row r="16" spans="1:10">
      <c r="A16" s="35">
        <f t="shared" si="0"/>
        <v>12</v>
      </c>
      <c r="B16" s="36"/>
      <c r="C16" s="37"/>
      <c r="D16" s="36"/>
      <c r="E16" s="38"/>
      <c r="F16" s="36"/>
      <c r="G16" s="39"/>
      <c r="H16" s="40" t="str">
        <f t="shared" si="1"/>
        <v/>
      </c>
      <c r="I16" s="37"/>
      <c r="J16" s="94"/>
    </row>
    <row r="17" spans="1:10">
      <c r="A17" s="35">
        <f t="shared" si="0"/>
        <v>13</v>
      </c>
      <c r="B17" s="36"/>
      <c r="C17" s="37"/>
      <c r="D17" s="36"/>
      <c r="E17" s="38"/>
      <c r="F17" s="36"/>
      <c r="G17" s="39"/>
      <c r="H17" s="40" t="str">
        <f t="shared" si="1"/>
        <v/>
      </c>
      <c r="I17" s="37"/>
      <c r="J17" s="94"/>
    </row>
    <row r="18" spans="1:10">
      <c r="A18" s="35">
        <f t="shared" si="0"/>
        <v>14</v>
      </c>
      <c r="B18" s="36"/>
      <c r="C18" s="37"/>
      <c r="D18" s="36"/>
      <c r="E18" s="38"/>
      <c r="F18" s="36"/>
      <c r="G18" s="39"/>
      <c r="H18" s="40" t="str">
        <f t="shared" si="1"/>
        <v/>
      </c>
      <c r="I18" s="37"/>
      <c r="J18" s="94"/>
    </row>
    <row r="19" spans="1:10">
      <c r="A19" s="35">
        <f t="shared" si="0"/>
        <v>15</v>
      </c>
      <c r="B19" s="36"/>
      <c r="C19" s="37"/>
      <c r="D19" s="36"/>
      <c r="E19" s="38"/>
      <c r="F19" s="36"/>
      <c r="G19" s="39"/>
      <c r="H19" s="40" t="str">
        <f t="shared" si="1"/>
        <v/>
      </c>
      <c r="I19" s="37"/>
      <c r="J19" s="94"/>
    </row>
    <row r="20" spans="1:10">
      <c r="A20" s="35">
        <f t="shared" si="0"/>
        <v>16</v>
      </c>
      <c r="B20" s="36"/>
      <c r="C20" s="37"/>
      <c r="D20" s="36"/>
      <c r="E20" s="38"/>
      <c r="F20" s="36"/>
      <c r="G20" s="39"/>
      <c r="H20" s="40" t="str">
        <f t="shared" si="1"/>
        <v/>
      </c>
      <c r="I20" s="37"/>
      <c r="J20" s="94"/>
    </row>
    <row r="21" spans="1:10">
      <c r="A21" s="35">
        <f t="shared" si="0"/>
        <v>17</v>
      </c>
      <c r="B21" s="36"/>
      <c r="C21" s="37"/>
      <c r="D21" s="36"/>
      <c r="E21" s="38"/>
      <c r="F21" s="36"/>
      <c r="G21" s="39"/>
      <c r="H21" s="40" t="str">
        <f t="shared" si="1"/>
        <v/>
      </c>
      <c r="I21" s="37"/>
      <c r="J21" s="94"/>
    </row>
    <row r="22" spans="1:10">
      <c r="A22" s="35">
        <f t="shared" si="0"/>
        <v>18</v>
      </c>
      <c r="B22" s="36"/>
      <c r="C22" s="37"/>
      <c r="D22" s="36"/>
      <c r="E22" s="38"/>
      <c r="F22" s="36"/>
      <c r="G22" s="39"/>
      <c r="H22" s="40" t="str">
        <f t="shared" si="1"/>
        <v/>
      </c>
      <c r="I22" s="37"/>
      <c r="J22" s="94"/>
    </row>
    <row r="23" spans="1:10">
      <c r="A23" s="35">
        <f t="shared" si="0"/>
        <v>19</v>
      </c>
      <c r="B23" s="36"/>
      <c r="C23" s="37"/>
      <c r="D23" s="36"/>
      <c r="E23" s="38"/>
      <c r="F23" s="36"/>
      <c r="G23" s="39"/>
      <c r="H23" s="40" t="str">
        <f t="shared" si="1"/>
        <v/>
      </c>
      <c r="I23" s="37"/>
      <c r="J23" s="94"/>
    </row>
    <row r="24" spans="1:10">
      <c r="A24" s="35">
        <f t="shared" si="0"/>
        <v>20</v>
      </c>
      <c r="B24" s="36"/>
      <c r="C24" s="37"/>
      <c r="D24" s="36"/>
      <c r="E24" s="38"/>
      <c r="F24" s="36"/>
      <c r="G24" s="39"/>
      <c r="H24" s="40" t="str">
        <f t="shared" si="1"/>
        <v/>
      </c>
      <c r="I24" s="37"/>
      <c r="J24" s="94"/>
    </row>
    <row r="25" spans="1:10">
      <c r="A25" s="35">
        <f t="shared" si="0"/>
        <v>21</v>
      </c>
      <c r="B25" s="36"/>
      <c r="C25" s="37"/>
      <c r="D25" s="36"/>
      <c r="E25" s="38"/>
      <c r="F25" s="36"/>
      <c r="G25" s="39"/>
      <c r="H25" s="40" t="str">
        <f t="shared" si="1"/>
        <v/>
      </c>
      <c r="I25" s="37"/>
      <c r="J25" s="94"/>
    </row>
    <row r="26" spans="1:10">
      <c r="A26" s="35">
        <f t="shared" si="0"/>
        <v>22</v>
      </c>
      <c r="B26" s="36"/>
      <c r="C26" s="37"/>
      <c r="D26" s="36"/>
      <c r="E26" s="38"/>
      <c r="F26" s="36"/>
      <c r="G26" s="39"/>
      <c r="H26" s="40" t="str">
        <f t="shared" si="1"/>
        <v/>
      </c>
      <c r="I26" s="37"/>
      <c r="J26" s="94"/>
    </row>
    <row r="27" spans="1:10">
      <c r="A27" s="35">
        <f t="shared" si="0"/>
        <v>23</v>
      </c>
      <c r="B27" s="36"/>
      <c r="C27" s="37"/>
      <c r="D27" s="36"/>
      <c r="E27" s="38"/>
      <c r="F27" s="36"/>
      <c r="G27" s="39"/>
      <c r="H27" s="40" t="str">
        <f t="shared" si="1"/>
        <v/>
      </c>
      <c r="I27" s="37"/>
      <c r="J27" s="94"/>
    </row>
    <row r="28" spans="1:10">
      <c r="A28" s="35">
        <f t="shared" si="0"/>
        <v>24</v>
      </c>
      <c r="B28" s="36"/>
      <c r="C28" s="37"/>
      <c r="D28" s="36"/>
      <c r="E28" s="38"/>
      <c r="F28" s="36"/>
      <c r="G28" s="39"/>
      <c r="H28" s="40" t="str">
        <f t="shared" si="1"/>
        <v/>
      </c>
      <c r="I28" s="37"/>
      <c r="J28" s="94"/>
    </row>
    <row r="29" spans="1:10">
      <c r="A29" s="35">
        <f t="shared" si="0"/>
        <v>25</v>
      </c>
      <c r="B29" s="36"/>
      <c r="C29" s="37"/>
      <c r="D29" s="36"/>
      <c r="E29" s="38"/>
      <c r="F29" s="36"/>
      <c r="G29" s="39"/>
      <c r="H29" s="40" t="str">
        <f t="shared" si="1"/>
        <v/>
      </c>
      <c r="I29" s="37"/>
      <c r="J29" s="94"/>
    </row>
    <row r="30" spans="1:10">
      <c r="A30" s="35">
        <f t="shared" si="0"/>
        <v>26</v>
      </c>
      <c r="B30" s="36"/>
      <c r="C30" s="37"/>
      <c r="D30" s="36"/>
      <c r="E30" s="38"/>
      <c r="F30" s="36"/>
      <c r="G30" s="39"/>
      <c r="H30" s="40" t="str">
        <f t="shared" si="1"/>
        <v/>
      </c>
      <c r="I30" s="37"/>
      <c r="J30" s="94"/>
    </row>
    <row r="31" spans="1:10">
      <c r="A31" s="35">
        <f t="shared" si="0"/>
        <v>27</v>
      </c>
      <c r="B31" s="36"/>
      <c r="C31" s="37"/>
      <c r="D31" s="36"/>
      <c r="E31" s="38"/>
      <c r="F31" s="36"/>
      <c r="G31" s="39"/>
      <c r="H31" s="40" t="str">
        <f t="shared" si="1"/>
        <v/>
      </c>
      <c r="I31" s="37"/>
      <c r="J31" s="94"/>
    </row>
    <row r="32" spans="1:10">
      <c r="A32" s="35">
        <f t="shared" si="0"/>
        <v>28</v>
      </c>
      <c r="B32" s="36"/>
      <c r="C32" s="37"/>
      <c r="D32" s="36"/>
      <c r="E32" s="38"/>
      <c r="F32" s="36"/>
      <c r="G32" s="39"/>
      <c r="H32" s="40" t="str">
        <f t="shared" si="1"/>
        <v/>
      </c>
      <c r="I32" s="37"/>
      <c r="J32" s="94"/>
    </row>
    <row r="33" spans="1:10">
      <c r="A33" s="35">
        <f t="shared" si="0"/>
        <v>29</v>
      </c>
      <c r="B33" s="36"/>
      <c r="C33" s="37"/>
      <c r="D33" s="36"/>
      <c r="E33" s="38"/>
      <c r="F33" s="36"/>
      <c r="G33" s="39"/>
      <c r="H33" s="40" t="str">
        <f t="shared" si="1"/>
        <v/>
      </c>
      <c r="I33" s="37"/>
      <c r="J33" s="94"/>
    </row>
    <row r="34" spans="1:10" ht="13.15" thickBot="1">
      <c r="A34" s="41">
        <f t="shared" si="0"/>
        <v>30</v>
      </c>
      <c r="B34" s="42"/>
      <c r="C34" s="43"/>
      <c r="D34" s="42"/>
      <c r="E34" s="44"/>
      <c r="F34" s="42"/>
      <c r="G34" s="45"/>
      <c r="H34" s="46" t="str">
        <f t="shared" si="1"/>
        <v/>
      </c>
      <c r="I34" s="43"/>
      <c r="J34" s="95"/>
    </row>
    <row r="35" spans="1:10">
      <c r="A35" s="47"/>
      <c r="B35" s="48"/>
      <c r="C35" s="48"/>
      <c r="D35" s="48"/>
      <c r="E35" s="48"/>
      <c r="F35" s="48"/>
      <c r="G35" s="49"/>
      <c r="H35" s="49"/>
      <c r="I35" s="48"/>
    </row>
  </sheetData>
  <sheetProtection sheet="1" selectLockedCells="1"/>
  <mergeCells count="1">
    <mergeCell ref="A1:C1"/>
  </mergeCells>
  <phoneticPr fontId="1"/>
  <dataValidations count="3">
    <dataValidation type="whole" operator="greaterThan" allowBlank="1" showInputMessage="1" showErrorMessage="1" sqref="E35:F35" xr:uid="{7D6AAD2F-0AD7-4F6F-9CB9-CDA9E8BA4ED0}">
      <formula1>0</formula1>
    </dataValidation>
    <dataValidation type="whole" operator="greaterThan" allowBlank="1" showInputMessage="1" showErrorMessage="1" errorTitle="入力エラー" error="数値のみ入力してください。" sqref="E5:E34" xr:uid="{4FA2DF5B-5ED1-4353-AE13-300A8F9A5E7F}">
      <formula1>0</formula1>
    </dataValidation>
    <dataValidation operator="greaterThan" allowBlank="1" showInputMessage="1" showErrorMessage="1" sqref="F5:F34" xr:uid="{43FACF2D-4BF8-4C93-9F6F-7AEC72DE0923}"/>
  </dataValidations>
  <pageMargins left="0.7" right="0.7" top="0.75" bottom="0.75" header="0.3" footer="0.3"/>
  <pageSetup paperSize="9" scale="75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K45"/>
  <sheetViews>
    <sheetView view="pageBreakPreview" zoomScale="85" zoomScaleNormal="100" zoomScaleSheetLayoutView="85" workbookViewId="0">
      <selection activeCell="H9" sqref="H9:J9"/>
    </sheetView>
  </sheetViews>
  <sheetFormatPr defaultRowHeight="17.649999999999999"/>
  <cols>
    <col min="5" max="5" width="20.625" bestFit="1" customWidth="1"/>
    <col min="6" max="6" width="13" bestFit="1" customWidth="1"/>
  </cols>
  <sheetData>
    <row r="1" spans="1:11" ht="27.75">
      <c r="A1" s="265" t="s">
        <v>100</v>
      </c>
      <c r="B1" s="265"/>
      <c r="C1" s="265"/>
      <c r="D1" s="265"/>
      <c r="E1" s="265"/>
      <c r="F1" s="265"/>
      <c r="G1" s="265"/>
      <c r="H1" s="265"/>
      <c r="I1" s="265"/>
      <c r="J1" s="265"/>
      <c r="K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>
      <c r="A4" s="3"/>
      <c r="B4" s="3"/>
      <c r="C4" s="3"/>
      <c r="D4" s="3"/>
      <c r="E4" s="3"/>
      <c r="F4" s="3"/>
      <c r="G4" s="3"/>
      <c r="H4" s="262">
        <f>'1_学内団体結成・継続届'!$J$5</f>
        <v>45717</v>
      </c>
      <c r="I4" s="262"/>
      <c r="J4" s="262"/>
    </row>
    <row r="5" spans="1:11">
      <c r="A5" s="3"/>
      <c r="B5" s="3"/>
      <c r="C5" s="3"/>
      <c r="D5" s="3"/>
      <c r="E5" s="3"/>
      <c r="F5" s="3"/>
      <c r="G5" s="3"/>
      <c r="H5" s="3"/>
      <c r="I5" s="3"/>
      <c r="J5" s="3"/>
    </row>
    <row r="6" spans="1:11" ht="21">
      <c r="A6" s="9" t="s">
        <v>16</v>
      </c>
      <c r="B6" s="3"/>
      <c r="C6" s="3"/>
      <c r="D6" s="3"/>
      <c r="E6" s="3"/>
      <c r="F6" s="3"/>
      <c r="G6" s="3"/>
      <c r="H6" s="3"/>
      <c r="I6" s="3"/>
      <c r="J6" s="3"/>
    </row>
    <row r="7" spans="1:1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1">
      <c r="A8" s="3"/>
      <c r="B8" s="3"/>
      <c r="C8" s="3"/>
      <c r="D8" s="3"/>
      <c r="E8" s="3"/>
      <c r="F8" s="3"/>
      <c r="G8" s="3"/>
      <c r="H8" s="3"/>
      <c r="I8" s="3"/>
      <c r="J8" s="3"/>
    </row>
    <row r="9" spans="1:11">
      <c r="A9" s="3"/>
      <c r="B9" s="3"/>
      <c r="C9" s="3"/>
      <c r="D9" s="3"/>
      <c r="E9" s="3"/>
      <c r="F9" s="3"/>
      <c r="G9" s="7" t="s">
        <v>73</v>
      </c>
      <c r="H9" s="269" t="str">
        <f>IF('1_学内団体結成・継続届'!$C$35="","",'1_学内団体結成・継続届'!$C$35)</f>
        <v/>
      </c>
      <c r="I9" s="269"/>
      <c r="J9" s="269"/>
    </row>
    <row r="10" spans="1:11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1">
      <c r="A11" s="3"/>
      <c r="B11" s="3"/>
      <c r="C11" s="3"/>
      <c r="D11" s="3"/>
      <c r="E11" s="3"/>
      <c r="F11" s="3"/>
      <c r="G11" s="7" t="s">
        <v>17</v>
      </c>
      <c r="H11" s="234"/>
      <c r="I11" s="234"/>
      <c r="J11" s="234"/>
    </row>
    <row r="12" spans="1:11">
      <c r="A12" s="3"/>
      <c r="B12" s="3"/>
      <c r="C12" s="3"/>
      <c r="D12" s="3"/>
      <c r="E12" s="3"/>
      <c r="F12" s="3"/>
      <c r="G12" s="8"/>
      <c r="H12" s="2"/>
      <c r="I12" s="2"/>
      <c r="J12" s="2"/>
    </row>
    <row r="13" spans="1:11">
      <c r="A13" s="3"/>
      <c r="B13" s="3"/>
      <c r="C13" s="3"/>
      <c r="D13" s="3"/>
      <c r="E13" s="3"/>
      <c r="F13" s="3"/>
      <c r="G13" s="7" t="s">
        <v>70</v>
      </c>
      <c r="H13" s="270"/>
      <c r="I13" s="270"/>
      <c r="J13" s="270"/>
    </row>
    <row r="14" spans="1:11">
      <c r="A14" s="3"/>
      <c r="B14" s="3"/>
      <c r="C14" s="3"/>
      <c r="D14" s="3"/>
      <c r="E14" s="3"/>
      <c r="F14" s="3"/>
      <c r="G14" s="3"/>
      <c r="H14" s="8"/>
      <c r="I14" s="2"/>
      <c r="J14" s="2"/>
      <c r="K14" s="2"/>
    </row>
    <row r="15" spans="1:11">
      <c r="A15" s="3"/>
      <c r="B15" s="3"/>
      <c r="C15" s="3"/>
      <c r="D15" s="3"/>
      <c r="E15" s="3"/>
      <c r="F15" s="3"/>
      <c r="G15" s="7" t="s">
        <v>101</v>
      </c>
      <c r="H15" s="268"/>
      <c r="I15" s="268"/>
      <c r="J15" s="268"/>
      <c r="K15" s="3"/>
    </row>
    <row r="16" spans="1:1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ht="43.5" customHeight="1">
      <c r="A18" s="259" t="s">
        <v>92</v>
      </c>
      <c r="B18" s="259"/>
      <c r="C18" s="259"/>
      <c r="D18" s="259"/>
      <c r="E18" s="259"/>
      <c r="F18" s="259"/>
      <c r="G18" s="259"/>
      <c r="H18" s="259"/>
      <c r="I18" s="259"/>
      <c r="J18" s="259"/>
      <c r="K18" s="84"/>
    </row>
    <row r="19" spans="1:1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ht="18.75">
      <c r="A21" s="3"/>
      <c r="B21" s="3"/>
      <c r="C21" s="3"/>
      <c r="D21" s="3"/>
      <c r="E21" s="238" t="s">
        <v>23</v>
      </c>
      <c r="F21" s="238"/>
      <c r="G21" s="3"/>
      <c r="H21" s="3"/>
      <c r="I21" s="3"/>
      <c r="J21" s="3"/>
      <c r="K21" s="3"/>
    </row>
    <row r="22" spans="1:1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ht="28.5" customHeight="1">
      <c r="A24" s="3"/>
      <c r="B24" s="81" t="s">
        <v>75</v>
      </c>
      <c r="C24" s="80" t="s">
        <v>93</v>
      </c>
      <c r="D24" s="80"/>
      <c r="E24" s="266"/>
      <c r="F24" s="266"/>
      <c r="G24" s="86" t="s">
        <v>94</v>
      </c>
      <c r="H24" s="80"/>
      <c r="I24" s="80"/>
      <c r="J24" s="80"/>
      <c r="K24" s="3"/>
    </row>
    <row r="25" spans="1:11" ht="18.75">
      <c r="A25" s="3"/>
      <c r="B25" s="80"/>
      <c r="C25" s="80"/>
      <c r="D25" s="80"/>
      <c r="E25" s="80"/>
      <c r="F25" s="80"/>
      <c r="G25" s="80"/>
      <c r="H25" s="80"/>
      <c r="I25" s="80"/>
      <c r="J25" s="80"/>
      <c r="K25" s="3"/>
    </row>
    <row r="26" spans="1:11" ht="60" customHeight="1">
      <c r="A26" s="3"/>
      <c r="B26" s="81" t="s">
        <v>76</v>
      </c>
      <c r="C26" s="259" t="s">
        <v>183</v>
      </c>
      <c r="D26" s="271"/>
      <c r="E26" s="267"/>
      <c r="F26" s="267"/>
      <c r="G26" s="267"/>
      <c r="H26" s="267"/>
      <c r="I26" s="267"/>
      <c r="J26" s="267"/>
      <c r="K26" s="3"/>
    </row>
    <row r="27" spans="1:11" ht="18.75">
      <c r="A27" s="3"/>
      <c r="B27" s="80"/>
      <c r="C27" s="80"/>
      <c r="D27" s="80"/>
      <c r="E27" s="88"/>
      <c r="F27" s="88"/>
      <c r="G27" s="88"/>
      <c r="H27" s="80"/>
      <c r="I27" s="80"/>
      <c r="J27" s="80"/>
      <c r="K27" s="3"/>
    </row>
    <row r="28" spans="1:11" ht="28.5" customHeight="1">
      <c r="A28" s="3"/>
      <c r="B28" s="81" t="s">
        <v>77</v>
      </c>
      <c r="C28" s="80" t="s">
        <v>95</v>
      </c>
      <c r="D28" s="84"/>
      <c r="E28" s="267"/>
      <c r="F28" s="267"/>
      <c r="G28" s="87" t="s">
        <v>96</v>
      </c>
      <c r="H28" s="84"/>
      <c r="I28" s="84"/>
      <c r="J28" s="84"/>
      <c r="K28" s="3"/>
    </row>
    <row r="29" spans="1:11" ht="18.75">
      <c r="A29" s="3"/>
      <c r="B29" s="80"/>
      <c r="C29" s="80"/>
      <c r="D29" s="80"/>
      <c r="E29" s="80"/>
      <c r="F29" s="80"/>
      <c r="G29" s="80"/>
      <c r="H29" s="80"/>
      <c r="I29" s="80"/>
      <c r="J29" s="80"/>
      <c r="K29" s="3"/>
    </row>
    <row r="30" spans="1:11" ht="28.5" customHeight="1">
      <c r="A30" s="3"/>
      <c r="B30" s="81" t="s">
        <v>78</v>
      </c>
      <c r="C30" s="80" t="s">
        <v>97</v>
      </c>
      <c r="D30" s="84"/>
      <c r="E30" s="89">
        <v>46174</v>
      </c>
      <c r="F30" s="90">
        <v>0.375</v>
      </c>
      <c r="G30" s="84" t="s">
        <v>98</v>
      </c>
      <c r="H30" s="84"/>
      <c r="I30" s="84"/>
      <c r="J30" s="84"/>
      <c r="K30" s="3"/>
    </row>
    <row r="31" spans="1:11" ht="28.5" customHeight="1">
      <c r="A31" s="3"/>
      <c r="B31" s="81"/>
      <c r="C31" s="80"/>
      <c r="D31" s="84"/>
      <c r="E31" s="91">
        <v>46538</v>
      </c>
      <c r="F31" s="90">
        <v>0.91666666666666663</v>
      </c>
      <c r="G31" s="84" t="s">
        <v>99</v>
      </c>
      <c r="H31" s="84"/>
      <c r="I31" s="84"/>
      <c r="J31" s="84"/>
      <c r="K31" s="3"/>
    </row>
    <row r="32" spans="1:11" ht="18.75">
      <c r="A32" s="3"/>
      <c r="B32" s="80"/>
      <c r="C32" s="80"/>
      <c r="D32" s="80"/>
      <c r="E32" s="80"/>
      <c r="F32" s="80"/>
      <c r="G32" s="80"/>
      <c r="H32" s="80"/>
      <c r="I32" s="80"/>
      <c r="J32" s="80"/>
      <c r="K32" s="3"/>
    </row>
    <row r="33" spans="1:11" ht="28.5" customHeight="1">
      <c r="A33" s="3"/>
      <c r="B33" s="81"/>
      <c r="C33" s="80"/>
      <c r="D33" s="80"/>
      <c r="E33" s="80"/>
      <c r="F33" s="80"/>
      <c r="G33" s="80"/>
      <c r="H33" s="80"/>
      <c r="I33" s="80"/>
      <c r="J33" s="80"/>
      <c r="K33" s="3"/>
    </row>
    <row r="34" spans="1:11">
      <c r="A34" s="3"/>
      <c r="B34" s="259" t="s">
        <v>103</v>
      </c>
      <c r="C34" s="259"/>
      <c r="D34" s="259"/>
      <c r="E34" s="259"/>
      <c r="F34" s="259"/>
      <c r="G34" s="259"/>
      <c r="H34" s="259"/>
      <c r="I34" s="259"/>
      <c r="J34" s="259"/>
      <c r="K34" s="3"/>
    </row>
    <row r="35" spans="1:11" ht="28.5" customHeight="1">
      <c r="A35" s="3"/>
      <c r="B35" s="259"/>
      <c r="C35" s="259"/>
      <c r="D35" s="259"/>
      <c r="E35" s="259"/>
      <c r="F35" s="259"/>
      <c r="G35" s="259"/>
      <c r="H35" s="259"/>
      <c r="I35" s="259"/>
      <c r="J35" s="259"/>
      <c r="K35" s="3"/>
    </row>
    <row r="36" spans="1:11" ht="18.75">
      <c r="A36" s="3"/>
      <c r="B36" s="80" t="s">
        <v>102</v>
      </c>
      <c r="C36" s="80"/>
      <c r="D36" s="80"/>
      <c r="E36" s="80"/>
      <c r="F36" s="80"/>
      <c r="G36" s="80"/>
      <c r="H36" s="80"/>
      <c r="I36" s="80"/>
      <c r="J36" s="80"/>
      <c r="K36" s="3"/>
    </row>
    <row r="37" spans="1:11" ht="28.5" customHeight="1">
      <c r="A37" s="3"/>
      <c r="B37" s="81"/>
      <c r="C37" s="80"/>
      <c r="D37" s="80"/>
      <c r="E37" s="80"/>
      <c r="F37" s="80"/>
      <c r="G37" s="80"/>
      <c r="H37" s="80"/>
      <c r="I37" s="80"/>
      <c r="J37" s="80"/>
      <c r="K37" s="3"/>
    </row>
    <row r="38" spans="1:11">
      <c r="A38" s="3"/>
      <c r="J38" s="3"/>
      <c r="K38" s="3"/>
    </row>
    <row r="39" spans="1:11">
      <c r="A39" s="3"/>
      <c r="J39" s="3"/>
      <c r="K39" s="3"/>
    </row>
    <row r="40" spans="1:11">
      <c r="A40" s="3"/>
      <c r="J40" s="3"/>
      <c r="K40" s="3"/>
    </row>
    <row r="41" spans="1:11">
      <c r="A41" s="3"/>
      <c r="J41" s="3"/>
      <c r="K41" s="3"/>
    </row>
    <row r="42" spans="1:11">
      <c r="A42" s="3"/>
      <c r="J42" s="3"/>
      <c r="K42" s="3"/>
    </row>
    <row r="43" spans="1:11">
      <c r="A43" s="3"/>
      <c r="J43" s="3"/>
      <c r="K43" s="3"/>
    </row>
    <row r="44" spans="1:11">
      <c r="A44" s="3"/>
      <c r="J44" s="3"/>
      <c r="K44" s="3"/>
    </row>
    <row r="45" spans="1:11">
      <c r="A45" s="3"/>
      <c r="J45" s="3"/>
      <c r="K45" s="3"/>
    </row>
  </sheetData>
  <sheetProtection algorithmName="SHA-512" hashValue="wQGZNKgYHYQTyH1e876si95/wKmTK4D5/SjkvTlgpX2G2T/jfzceHkUtaUZBisYpsiXJ0n3RkgijnmJj17Op+A==" saltValue="m8/9EvqGT9/34WvT7P2ZhQ==" spinCount="100000" sheet="1" selectLockedCells="1"/>
  <mergeCells count="13">
    <mergeCell ref="B34:J35"/>
    <mergeCell ref="A1:J1"/>
    <mergeCell ref="E24:F24"/>
    <mergeCell ref="E26:J26"/>
    <mergeCell ref="A18:J18"/>
    <mergeCell ref="H15:J15"/>
    <mergeCell ref="H4:J4"/>
    <mergeCell ref="H9:J9"/>
    <mergeCell ref="H11:J11"/>
    <mergeCell ref="H13:J13"/>
    <mergeCell ref="E21:F21"/>
    <mergeCell ref="E28:F28"/>
    <mergeCell ref="C26:D26"/>
  </mergeCells>
  <phoneticPr fontId="1"/>
  <dataValidations count="2">
    <dataValidation imeMode="off" allowBlank="1" showInputMessage="1" showErrorMessage="1" sqref="H11:J11 H15:J15 E28:F28" xr:uid="{374B76A5-04B0-4A82-84F3-EC71A60653E2}"/>
    <dataValidation imeMode="hiragana" allowBlank="1" showInputMessage="1" showErrorMessage="1" sqref="H13:J13 E26:J26" xr:uid="{765C097C-777C-429B-B964-CE0D311B21DA}"/>
  </dataValidation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K8"/>
  <sheetViews>
    <sheetView view="pageBreakPreview" zoomScale="85" zoomScaleNormal="100" zoomScaleSheetLayoutView="85" workbookViewId="0">
      <selection activeCell="A8" sqref="A8:J8"/>
    </sheetView>
  </sheetViews>
  <sheetFormatPr defaultRowHeight="17.649999999999999"/>
  <cols>
    <col min="5" max="5" width="20.625" bestFit="1" customWidth="1"/>
    <col min="6" max="6" width="13" bestFit="1" customWidth="1"/>
  </cols>
  <sheetData>
    <row r="1" spans="1:11" ht="27.75">
      <c r="A1" s="265" t="s">
        <v>184</v>
      </c>
      <c r="B1" s="265"/>
      <c r="C1" s="265"/>
      <c r="D1" s="265"/>
      <c r="E1" s="265"/>
      <c r="F1" s="265"/>
      <c r="G1" s="265"/>
      <c r="H1" s="265"/>
      <c r="I1" s="265"/>
      <c r="J1" s="265"/>
      <c r="K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18.75">
      <c r="A3" s="80" t="s">
        <v>106</v>
      </c>
      <c r="B3" s="82" t="s">
        <v>107</v>
      </c>
      <c r="C3" s="261" t="str">
        <f>IF('1_学内団体結成・継続届'!$C$35="","",'1_学内団体結成・継続届'!$C$35)</f>
        <v/>
      </c>
      <c r="D3" s="261"/>
      <c r="E3" s="261"/>
      <c r="F3" s="261"/>
      <c r="G3" s="261"/>
      <c r="H3" s="261"/>
      <c r="I3" s="261"/>
      <c r="J3" s="261"/>
      <c r="K3" s="3"/>
    </row>
    <row r="4" spans="1:11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ht="18.75" customHeight="1">
      <c r="A5" s="272" t="s">
        <v>104</v>
      </c>
      <c r="B5" s="272"/>
      <c r="C5" s="272"/>
      <c r="D5" s="272"/>
      <c r="E5" s="272"/>
      <c r="F5" s="272"/>
      <c r="G5" s="272"/>
      <c r="H5" s="272"/>
      <c r="I5" s="272"/>
      <c r="J5" s="272"/>
      <c r="K5" s="3"/>
    </row>
    <row r="6" spans="1:11">
      <c r="A6" s="272"/>
      <c r="B6" s="272"/>
      <c r="C6" s="272"/>
      <c r="D6" s="272"/>
      <c r="E6" s="272"/>
      <c r="F6" s="272"/>
      <c r="G6" s="272"/>
      <c r="H6" s="272"/>
      <c r="I6" s="272"/>
      <c r="J6" s="272"/>
    </row>
    <row r="7" spans="1:11" ht="18" thickBot="1">
      <c r="A7" s="2" t="s">
        <v>105</v>
      </c>
      <c r="B7" s="3"/>
      <c r="C7" s="3"/>
      <c r="D7" s="3"/>
      <c r="E7" s="3"/>
      <c r="F7" s="3"/>
      <c r="G7" s="3"/>
      <c r="H7" s="3"/>
      <c r="I7" s="3"/>
      <c r="J7" s="3"/>
    </row>
    <row r="8" spans="1:11" ht="400.05" customHeight="1" thickBot="1">
      <c r="A8" s="273"/>
      <c r="B8" s="274"/>
      <c r="C8" s="274"/>
      <c r="D8" s="274"/>
      <c r="E8" s="274"/>
      <c r="F8" s="274"/>
      <c r="G8" s="274"/>
      <c r="H8" s="274"/>
      <c r="I8" s="274"/>
      <c r="J8" s="275"/>
    </row>
  </sheetData>
  <sheetProtection algorithmName="SHA-512" hashValue="v/6nc9/iRFXa5ASyemh620tqTdSUPAEc/lPQKoSniP4LToczMm98W7zqh5E44jV79CW9y7RUIDJHQUaRkHxVnQ==" saltValue="E/aSX7ASQJ8Hw7tpIPLXvw==" spinCount="100000" sheet="1" objects="1" scenarios="1" formatRows="0"/>
  <mergeCells count="4">
    <mergeCell ref="A1:J1"/>
    <mergeCell ref="A5:J6"/>
    <mergeCell ref="C3:J3"/>
    <mergeCell ref="A8:J8"/>
  </mergeCells>
  <phoneticPr fontId="1"/>
  <dataValidations count="1">
    <dataValidation imeMode="hiragana" allowBlank="1" showInputMessage="1" showErrorMessage="1" sqref="A8:J8" xr:uid="{BA2C0B3F-87D5-435A-AAC0-5B5BF9189475}"/>
  </dataValidation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5706C-A27C-4C04-AE93-A965409507DF}">
  <dimension ref="A1:O2"/>
  <sheetViews>
    <sheetView workbookViewId="0">
      <selection activeCell="A8" sqref="A8:J8"/>
    </sheetView>
  </sheetViews>
  <sheetFormatPr defaultRowHeight="17.649999999999999"/>
  <cols>
    <col min="5" max="5" width="9.6875" customWidth="1"/>
    <col min="6" max="7" width="18.4375" customWidth="1"/>
    <col min="8" max="9" width="9.6875" customWidth="1"/>
    <col min="10" max="11" width="11.5" customWidth="1"/>
    <col min="13" max="13" width="16.9375" customWidth="1"/>
    <col min="14" max="15" width="9.6875" customWidth="1"/>
  </cols>
  <sheetData>
    <row r="1" spans="1:15">
      <c r="A1" t="s">
        <v>200</v>
      </c>
      <c r="B1" t="s">
        <v>201</v>
      </c>
      <c r="C1" t="s">
        <v>202</v>
      </c>
      <c r="D1" t="s">
        <v>106</v>
      </c>
      <c r="E1" t="s">
        <v>179</v>
      </c>
      <c r="F1" t="s">
        <v>180</v>
      </c>
      <c r="G1" t="s">
        <v>181</v>
      </c>
      <c r="H1" t="s">
        <v>50</v>
      </c>
      <c r="I1" t="s">
        <v>56</v>
      </c>
      <c r="J1" t="s">
        <v>182</v>
      </c>
      <c r="K1" t="s">
        <v>196</v>
      </c>
      <c r="L1" t="s">
        <v>93</v>
      </c>
      <c r="M1" t="s">
        <v>187</v>
      </c>
      <c r="N1" t="s">
        <v>95</v>
      </c>
      <c r="O1" t="s">
        <v>185</v>
      </c>
    </row>
    <row r="2" spans="1:15">
      <c r="A2" t="str">
        <f>_xlfn.XLOOKUP(D2,団体一覧!$D:$D,団体一覧!$A:$A,"-",0)</f>
        <v>-</v>
      </c>
      <c r="B2" t="str">
        <f>_xlfn.XLOOKUP(D2,団体一覧!$D:$D,団体一覧!$B:$B,"-",0)</f>
        <v>-</v>
      </c>
      <c r="C2" t="str">
        <f>_xlfn.XLOOKUP(D2,団体一覧!$D:$D,団体一覧!$C:$C,"-",0)</f>
        <v>-</v>
      </c>
      <c r="D2">
        <f>'1_学内団体結成・継続届'!$C$35</f>
        <v>0</v>
      </c>
      <c r="E2">
        <f>'1_学内団体結成・継続届'!$J$22</f>
        <v>0</v>
      </c>
      <c r="F2">
        <f>COUNTA(テーブル2_部員名簿_学内者[氏名])</f>
        <v>0</v>
      </c>
      <c r="G2">
        <f>COUNTA('2_部員名簿'!$E$56:$E$84)</f>
        <v>0</v>
      </c>
      <c r="H2" s="127">
        <f>'4_収支決算書'!$D$18</f>
        <v>0</v>
      </c>
      <c r="I2" s="127">
        <f>'4_収支決算書'!$D$35</f>
        <v>0</v>
      </c>
      <c r="J2" s="126">
        <f>'4_収支決算書'!$B$6</f>
        <v>0</v>
      </c>
      <c r="K2" s="126" t="str">
        <f>'4_収支決算書'!$C$6</f>
        <v>-</v>
      </c>
      <c r="L2" t="str">
        <f>IF('8_部室使用許可願'!$E$24="","-",'8_部室使用許可願'!$E$24)</f>
        <v>-</v>
      </c>
      <c r="M2" t="str">
        <f>IF('8_部室使用許可願'!$E$26="","-",'8_部室使用許可願'!$E$26)</f>
        <v>-</v>
      </c>
      <c r="N2" t="str">
        <f>IF('8_部室使用許可願'!$E$28="","-",'8_部室使用許可願'!$E$28)</f>
        <v>-</v>
      </c>
      <c r="O2" t="str">
        <f>IF('9_要望書'!$A$8="","-",'9_要望書'!$A$8)</f>
        <v>-</v>
      </c>
    </row>
  </sheetData>
  <sheetProtection algorithmName="SHA-512" hashValue="Y2OsvmJLjWbSvxT5Rd7Q0ByCItMqxwn4NAzIUvGAIDduNt6i3q8W1JDi+xoDerfk6qi8gTatqW2lavY4UjRH9Q==" saltValue="OuPmBoBtF7mYfX4BA0bdVQ==" spinCount="100000" sheet="1" objects="1" scenarios="1" selectLockedCells="1"/>
  <phoneticPr fontId="1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36646-A857-4DF6-8D8F-64841142D501}">
  <dimension ref="A1:F79"/>
  <sheetViews>
    <sheetView topLeftCell="A8" workbookViewId="0">
      <selection activeCell="A8" sqref="A8:J8"/>
    </sheetView>
  </sheetViews>
  <sheetFormatPr defaultRowHeight="17.649999999999999"/>
  <cols>
    <col min="2" max="2" width="12" bestFit="1" customWidth="1"/>
    <col min="3" max="3" width="15.6875" bestFit="1" customWidth="1"/>
    <col min="4" max="4" width="34.5" bestFit="1" customWidth="1"/>
    <col min="6" max="6" width="22.3125" bestFit="1" customWidth="1"/>
  </cols>
  <sheetData>
    <row r="1" spans="1:6">
      <c r="A1" s="152" t="s">
        <v>200</v>
      </c>
      <c r="B1" s="152" t="s">
        <v>201</v>
      </c>
      <c r="C1" s="152" t="s">
        <v>202</v>
      </c>
      <c r="D1" s="152" t="s">
        <v>203</v>
      </c>
      <c r="F1" s="152" t="s">
        <v>295</v>
      </c>
    </row>
    <row r="2" spans="1:6">
      <c r="A2">
        <v>1</v>
      </c>
      <c r="B2" t="s">
        <v>204</v>
      </c>
      <c r="C2" t="s">
        <v>284</v>
      </c>
      <c r="D2" t="s">
        <v>205</v>
      </c>
      <c r="F2" s="50" t="s">
        <v>35</v>
      </c>
    </row>
    <row r="3" spans="1:6">
      <c r="A3">
        <v>2</v>
      </c>
      <c r="B3" t="s">
        <v>204</v>
      </c>
      <c r="C3" t="s">
        <v>284</v>
      </c>
      <c r="D3" t="s">
        <v>206</v>
      </c>
      <c r="F3" s="50" t="s">
        <v>36</v>
      </c>
    </row>
    <row r="4" spans="1:6">
      <c r="A4">
        <v>3</v>
      </c>
      <c r="B4" t="s">
        <v>204</v>
      </c>
      <c r="C4" t="s">
        <v>284</v>
      </c>
      <c r="D4" t="s">
        <v>207</v>
      </c>
      <c r="F4" s="50" t="s">
        <v>37</v>
      </c>
    </row>
    <row r="5" spans="1:6">
      <c r="A5">
        <v>4</v>
      </c>
      <c r="B5" t="s">
        <v>204</v>
      </c>
      <c r="C5" t="s">
        <v>284</v>
      </c>
      <c r="D5" t="s">
        <v>208</v>
      </c>
      <c r="F5" s="50" t="s">
        <v>38</v>
      </c>
    </row>
    <row r="6" spans="1:6">
      <c r="A6">
        <v>5</v>
      </c>
      <c r="B6" t="s">
        <v>204</v>
      </c>
      <c r="C6" t="s">
        <v>284</v>
      </c>
      <c r="D6" t="s">
        <v>286</v>
      </c>
      <c r="F6" s="50" t="s">
        <v>39</v>
      </c>
    </row>
    <row r="7" spans="1:6">
      <c r="A7">
        <v>6</v>
      </c>
      <c r="B7" t="s">
        <v>204</v>
      </c>
      <c r="C7" t="s">
        <v>284</v>
      </c>
      <c r="D7" t="s">
        <v>209</v>
      </c>
      <c r="F7" s="50" t="s">
        <v>40</v>
      </c>
    </row>
    <row r="8" spans="1:6">
      <c r="A8">
        <v>7</v>
      </c>
      <c r="B8" t="s">
        <v>204</v>
      </c>
      <c r="C8" t="s">
        <v>284</v>
      </c>
      <c r="D8" t="s">
        <v>210</v>
      </c>
      <c r="F8" s="50" t="s">
        <v>41</v>
      </c>
    </row>
    <row r="9" spans="1:6">
      <c r="A9">
        <v>8</v>
      </c>
      <c r="B9" t="s">
        <v>204</v>
      </c>
      <c r="C9" t="s">
        <v>284</v>
      </c>
      <c r="D9" t="s">
        <v>211</v>
      </c>
      <c r="F9" s="50" t="s">
        <v>42</v>
      </c>
    </row>
    <row r="10" spans="1:6">
      <c r="A10">
        <v>9</v>
      </c>
      <c r="B10" t="s">
        <v>204</v>
      </c>
      <c r="C10" t="s">
        <v>284</v>
      </c>
      <c r="D10" t="s">
        <v>212</v>
      </c>
      <c r="F10" s="50" t="s">
        <v>43</v>
      </c>
    </row>
    <row r="11" spans="1:6">
      <c r="A11">
        <v>10</v>
      </c>
      <c r="B11" t="s">
        <v>204</v>
      </c>
      <c r="C11" t="s">
        <v>284</v>
      </c>
      <c r="D11" t="s">
        <v>213</v>
      </c>
      <c r="F11" s="50" t="s">
        <v>44</v>
      </c>
    </row>
    <row r="12" spans="1:6">
      <c r="A12">
        <v>11</v>
      </c>
      <c r="B12" t="s">
        <v>204</v>
      </c>
      <c r="C12" t="s">
        <v>284</v>
      </c>
      <c r="D12" t="s">
        <v>214</v>
      </c>
    </row>
    <row r="13" spans="1:6">
      <c r="A13">
        <v>12</v>
      </c>
      <c r="B13" t="s">
        <v>204</v>
      </c>
      <c r="C13" t="s">
        <v>284</v>
      </c>
      <c r="D13" t="s">
        <v>215</v>
      </c>
    </row>
    <row r="14" spans="1:6">
      <c r="A14">
        <v>13</v>
      </c>
      <c r="B14" t="s">
        <v>204</v>
      </c>
      <c r="C14" t="s">
        <v>284</v>
      </c>
      <c r="D14" t="s">
        <v>216</v>
      </c>
    </row>
    <row r="15" spans="1:6">
      <c r="A15">
        <v>14</v>
      </c>
      <c r="B15" t="s">
        <v>204</v>
      </c>
      <c r="C15" t="s">
        <v>284</v>
      </c>
      <c r="D15" t="s">
        <v>217</v>
      </c>
    </row>
    <row r="16" spans="1:6">
      <c r="A16">
        <v>15</v>
      </c>
      <c r="B16" t="s">
        <v>204</v>
      </c>
      <c r="C16" t="s">
        <v>284</v>
      </c>
      <c r="D16" t="s">
        <v>218</v>
      </c>
    </row>
    <row r="17" spans="1:4">
      <c r="A17">
        <v>16</v>
      </c>
      <c r="B17" t="s">
        <v>204</v>
      </c>
      <c r="C17" t="s">
        <v>284</v>
      </c>
      <c r="D17" t="s">
        <v>219</v>
      </c>
    </row>
    <row r="18" spans="1:4">
      <c r="A18">
        <v>17</v>
      </c>
      <c r="B18" t="s">
        <v>204</v>
      </c>
      <c r="C18" t="s">
        <v>284</v>
      </c>
      <c r="D18" t="s">
        <v>220</v>
      </c>
    </row>
    <row r="19" spans="1:4">
      <c r="A19">
        <v>18</v>
      </c>
      <c r="B19" t="s">
        <v>204</v>
      </c>
      <c r="C19" t="s">
        <v>284</v>
      </c>
      <c r="D19" t="s">
        <v>221</v>
      </c>
    </row>
    <row r="20" spans="1:4">
      <c r="A20">
        <v>19</v>
      </c>
      <c r="B20" t="s">
        <v>204</v>
      </c>
      <c r="C20" t="s">
        <v>284</v>
      </c>
      <c r="D20" t="s">
        <v>222</v>
      </c>
    </row>
    <row r="21" spans="1:4">
      <c r="A21">
        <v>20</v>
      </c>
      <c r="B21" t="s">
        <v>204</v>
      </c>
      <c r="C21" t="s">
        <v>284</v>
      </c>
      <c r="D21" t="s">
        <v>223</v>
      </c>
    </row>
    <row r="22" spans="1:4">
      <c r="A22">
        <v>21</v>
      </c>
      <c r="B22" t="s">
        <v>204</v>
      </c>
      <c r="C22" t="s">
        <v>284</v>
      </c>
      <c r="D22" t="s">
        <v>224</v>
      </c>
    </row>
    <row r="23" spans="1:4">
      <c r="A23">
        <v>22</v>
      </c>
      <c r="B23" t="s">
        <v>204</v>
      </c>
      <c r="C23" t="s">
        <v>284</v>
      </c>
      <c r="D23" t="s">
        <v>225</v>
      </c>
    </row>
    <row r="24" spans="1:4">
      <c r="A24">
        <v>23</v>
      </c>
      <c r="B24" t="s">
        <v>204</v>
      </c>
      <c r="C24" t="s">
        <v>284</v>
      </c>
      <c r="D24" t="s">
        <v>226</v>
      </c>
    </row>
    <row r="25" spans="1:4">
      <c r="A25">
        <v>24</v>
      </c>
      <c r="B25" t="s">
        <v>204</v>
      </c>
      <c r="C25" t="s">
        <v>284</v>
      </c>
      <c r="D25" t="s">
        <v>227</v>
      </c>
    </row>
    <row r="26" spans="1:4">
      <c r="A26">
        <v>25</v>
      </c>
      <c r="B26" t="s">
        <v>204</v>
      </c>
      <c r="C26" t="s">
        <v>284</v>
      </c>
      <c r="D26" t="s">
        <v>228</v>
      </c>
    </row>
    <row r="27" spans="1:4">
      <c r="A27">
        <v>26</v>
      </c>
      <c r="B27" t="s">
        <v>204</v>
      </c>
      <c r="C27" t="s">
        <v>284</v>
      </c>
      <c r="D27" t="s">
        <v>229</v>
      </c>
    </row>
    <row r="28" spans="1:4">
      <c r="A28">
        <v>27</v>
      </c>
      <c r="B28" t="s">
        <v>204</v>
      </c>
      <c r="C28" t="s">
        <v>284</v>
      </c>
      <c r="D28" t="s">
        <v>230</v>
      </c>
    </row>
    <row r="29" spans="1:4">
      <c r="A29">
        <v>28</v>
      </c>
      <c r="B29" t="s">
        <v>204</v>
      </c>
      <c r="C29" t="s">
        <v>284</v>
      </c>
      <c r="D29" t="s">
        <v>231</v>
      </c>
    </row>
    <row r="30" spans="1:4">
      <c r="A30">
        <v>29</v>
      </c>
      <c r="B30" t="s">
        <v>204</v>
      </c>
      <c r="C30" t="s">
        <v>284</v>
      </c>
      <c r="D30" t="s">
        <v>232</v>
      </c>
    </row>
    <row r="31" spans="1:4">
      <c r="A31">
        <v>30</v>
      </c>
      <c r="B31" t="s">
        <v>204</v>
      </c>
      <c r="C31" t="s">
        <v>284</v>
      </c>
      <c r="D31" t="s">
        <v>233</v>
      </c>
    </row>
    <row r="32" spans="1:4">
      <c r="A32">
        <v>31</v>
      </c>
      <c r="B32" t="s">
        <v>204</v>
      </c>
      <c r="C32" t="s">
        <v>284</v>
      </c>
      <c r="D32" t="s">
        <v>234</v>
      </c>
    </row>
    <row r="33" spans="1:4">
      <c r="A33">
        <v>32</v>
      </c>
      <c r="B33" t="s">
        <v>204</v>
      </c>
      <c r="C33" t="s">
        <v>284</v>
      </c>
      <c r="D33" t="s">
        <v>235</v>
      </c>
    </row>
    <row r="34" spans="1:4">
      <c r="A34">
        <v>33</v>
      </c>
      <c r="B34" t="s">
        <v>204</v>
      </c>
      <c r="C34" t="s">
        <v>284</v>
      </c>
      <c r="D34" t="s">
        <v>236</v>
      </c>
    </row>
    <row r="35" spans="1:4">
      <c r="A35">
        <v>34</v>
      </c>
      <c r="B35" t="s">
        <v>204</v>
      </c>
      <c r="C35" t="s">
        <v>284</v>
      </c>
      <c r="D35" t="s">
        <v>237</v>
      </c>
    </row>
    <row r="36" spans="1:4">
      <c r="A36">
        <v>35</v>
      </c>
      <c r="B36" t="s">
        <v>204</v>
      </c>
      <c r="C36" t="s">
        <v>284</v>
      </c>
      <c r="D36" t="s">
        <v>238</v>
      </c>
    </row>
    <row r="37" spans="1:4">
      <c r="A37">
        <v>36</v>
      </c>
      <c r="B37" t="s">
        <v>204</v>
      </c>
      <c r="C37" t="s">
        <v>284</v>
      </c>
      <c r="D37" t="s">
        <v>239</v>
      </c>
    </row>
    <row r="38" spans="1:4">
      <c r="A38">
        <v>37</v>
      </c>
      <c r="B38" t="s">
        <v>204</v>
      </c>
      <c r="C38" t="s">
        <v>284</v>
      </c>
      <c r="D38" t="s">
        <v>240</v>
      </c>
    </row>
    <row r="39" spans="1:4">
      <c r="A39">
        <v>38</v>
      </c>
      <c r="B39" t="s">
        <v>204</v>
      </c>
      <c r="C39" t="s">
        <v>285</v>
      </c>
      <c r="D39" t="s">
        <v>241</v>
      </c>
    </row>
    <row r="40" spans="1:4">
      <c r="A40">
        <v>39</v>
      </c>
      <c r="B40" t="s">
        <v>204</v>
      </c>
      <c r="C40" t="s">
        <v>285</v>
      </c>
      <c r="D40" t="s">
        <v>242</v>
      </c>
    </row>
    <row r="41" spans="1:4">
      <c r="A41">
        <v>40</v>
      </c>
      <c r="B41" t="s">
        <v>204</v>
      </c>
      <c r="C41" t="s">
        <v>285</v>
      </c>
      <c r="D41" t="s">
        <v>243</v>
      </c>
    </row>
    <row r="42" spans="1:4">
      <c r="A42">
        <v>41</v>
      </c>
      <c r="B42" t="s">
        <v>204</v>
      </c>
      <c r="C42" t="s">
        <v>285</v>
      </c>
      <c r="D42" t="s">
        <v>244</v>
      </c>
    </row>
    <row r="43" spans="1:4">
      <c r="A43">
        <v>42</v>
      </c>
      <c r="B43" t="s">
        <v>204</v>
      </c>
      <c r="C43" t="s">
        <v>285</v>
      </c>
      <c r="D43" t="s">
        <v>245</v>
      </c>
    </row>
    <row r="44" spans="1:4">
      <c r="A44">
        <v>43</v>
      </c>
      <c r="B44" t="s">
        <v>204</v>
      </c>
      <c r="C44" t="s">
        <v>285</v>
      </c>
      <c r="D44" t="s">
        <v>246</v>
      </c>
    </row>
    <row r="45" spans="1:4">
      <c r="A45">
        <v>44</v>
      </c>
      <c r="B45" t="s">
        <v>204</v>
      </c>
      <c r="C45" t="s">
        <v>285</v>
      </c>
      <c r="D45" t="s">
        <v>247</v>
      </c>
    </row>
    <row r="46" spans="1:4">
      <c r="A46">
        <v>45</v>
      </c>
      <c r="B46" t="s">
        <v>204</v>
      </c>
      <c r="C46" t="s">
        <v>285</v>
      </c>
      <c r="D46" t="s">
        <v>248</v>
      </c>
    </row>
    <row r="47" spans="1:4">
      <c r="A47">
        <v>46</v>
      </c>
      <c r="B47" t="s">
        <v>204</v>
      </c>
      <c r="C47" t="s">
        <v>285</v>
      </c>
      <c r="D47" t="s">
        <v>249</v>
      </c>
    </row>
    <row r="48" spans="1:4">
      <c r="A48">
        <v>47</v>
      </c>
      <c r="B48" t="s">
        <v>204</v>
      </c>
      <c r="C48" t="s">
        <v>285</v>
      </c>
      <c r="D48" t="s">
        <v>250</v>
      </c>
    </row>
    <row r="49" spans="1:4">
      <c r="A49">
        <v>48</v>
      </c>
      <c r="B49" t="s">
        <v>204</v>
      </c>
      <c r="C49" t="s">
        <v>285</v>
      </c>
      <c r="D49" t="s">
        <v>251</v>
      </c>
    </row>
    <row r="50" spans="1:4">
      <c r="A50">
        <v>49</v>
      </c>
      <c r="B50" t="s">
        <v>204</v>
      </c>
      <c r="C50" t="s">
        <v>285</v>
      </c>
      <c r="D50" t="s">
        <v>252</v>
      </c>
    </row>
    <row r="51" spans="1:4">
      <c r="A51">
        <v>50</v>
      </c>
      <c r="B51" t="s">
        <v>204</v>
      </c>
      <c r="C51" t="s">
        <v>285</v>
      </c>
      <c r="D51" t="s">
        <v>253</v>
      </c>
    </row>
    <row r="52" spans="1:4">
      <c r="A52">
        <v>51</v>
      </c>
      <c r="B52" t="s">
        <v>204</v>
      </c>
      <c r="C52" t="s">
        <v>285</v>
      </c>
      <c r="D52" t="s">
        <v>254</v>
      </c>
    </row>
    <row r="53" spans="1:4">
      <c r="A53">
        <v>52</v>
      </c>
      <c r="B53" t="s">
        <v>204</v>
      </c>
      <c r="C53" t="s">
        <v>285</v>
      </c>
      <c r="D53" t="s">
        <v>255</v>
      </c>
    </row>
    <row r="54" spans="1:4">
      <c r="A54">
        <v>53</v>
      </c>
      <c r="B54" t="s">
        <v>204</v>
      </c>
      <c r="C54" t="s">
        <v>285</v>
      </c>
      <c r="D54" t="s">
        <v>256</v>
      </c>
    </row>
    <row r="55" spans="1:4">
      <c r="A55">
        <v>54</v>
      </c>
      <c r="B55" t="s">
        <v>204</v>
      </c>
      <c r="C55" t="s">
        <v>285</v>
      </c>
      <c r="D55" t="s">
        <v>257</v>
      </c>
    </row>
    <row r="56" spans="1:4">
      <c r="A56">
        <v>55</v>
      </c>
      <c r="B56" t="s">
        <v>204</v>
      </c>
      <c r="C56" t="s">
        <v>285</v>
      </c>
      <c r="D56" t="s">
        <v>258</v>
      </c>
    </row>
    <row r="57" spans="1:4">
      <c r="A57">
        <v>56</v>
      </c>
      <c r="B57" t="s">
        <v>204</v>
      </c>
      <c r="C57" t="s">
        <v>285</v>
      </c>
      <c r="D57" t="s">
        <v>259</v>
      </c>
    </row>
    <row r="58" spans="1:4">
      <c r="A58">
        <v>57</v>
      </c>
      <c r="B58" t="s">
        <v>204</v>
      </c>
      <c r="C58" t="s">
        <v>285</v>
      </c>
      <c r="D58" t="s">
        <v>260</v>
      </c>
    </row>
    <row r="59" spans="1:4">
      <c r="A59">
        <v>58</v>
      </c>
      <c r="B59" t="s">
        <v>261</v>
      </c>
      <c r="C59" t="s">
        <v>284</v>
      </c>
      <c r="D59" t="s">
        <v>262</v>
      </c>
    </row>
    <row r="60" spans="1:4">
      <c r="A60">
        <v>59</v>
      </c>
      <c r="B60" t="s">
        <v>261</v>
      </c>
      <c r="C60" t="s">
        <v>284</v>
      </c>
      <c r="D60" t="s">
        <v>263</v>
      </c>
    </row>
    <row r="61" spans="1:4">
      <c r="A61">
        <v>60</v>
      </c>
      <c r="B61" t="s">
        <v>261</v>
      </c>
      <c r="C61" t="s">
        <v>284</v>
      </c>
      <c r="D61" t="s">
        <v>264</v>
      </c>
    </row>
    <row r="62" spans="1:4">
      <c r="A62">
        <v>61</v>
      </c>
      <c r="B62" t="s">
        <v>261</v>
      </c>
      <c r="C62" t="s">
        <v>284</v>
      </c>
      <c r="D62" t="s">
        <v>265</v>
      </c>
    </row>
    <row r="63" spans="1:4">
      <c r="A63">
        <v>62</v>
      </c>
      <c r="B63" t="s">
        <v>261</v>
      </c>
      <c r="C63" t="s">
        <v>284</v>
      </c>
      <c r="D63" t="s">
        <v>266</v>
      </c>
    </row>
    <row r="64" spans="1:4">
      <c r="A64">
        <v>63</v>
      </c>
      <c r="B64" t="s">
        <v>261</v>
      </c>
      <c r="C64" t="s">
        <v>284</v>
      </c>
      <c r="D64" t="s">
        <v>267</v>
      </c>
    </row>
    <row r="65" spans="1:4">
      <c r="A65">
        <v>64</v>
      </c>
      <c r="B65" t="s">
        <v>261</v>
      </c>
      <c r="C65" t="s">
        <v>284</v>
      </c>
      <c r="D65" t="s">
        <v>268</v>
      </c>
    </row>
    <row r="66" spans="1:4">
      <c r="A66">
        <v>65</v>
      </c>
      <c r="B66" t="s">
        <v>261</v>
      </c>
      <c r="C66" t="s">
        <v>284</v>
      </c>
      <c r="D66" t="s">
        <v>269</v>
      </c>
    </row>
    <row r="67" spans="1:4">
      <c r="A67">
        <v>66</v>
      </c>
      <c r="B67" t="s">
        <v>261</v>
      </c>
      <c r="C67" t="s">
        <v>284</v>
      </c>
      <c r="D67" t="s">
        <v>270</v>
      </c>
    </row>
    <row r="68" spans="1:4">
      <c r="A68">
        <v>67</v>
      </c>
      <c r="B68" t="s">
        <v>261</v>
      </c>
      <c r="C68" t="s">
        <v>284</v>
      </c>
      <c r="D68" t="s">
        <v>271</v>
      </c>
    </row>
    <row r="69" spans="1:4">
      <c r="A69">
        <v>68</v>
      </c>
      <c r="B69" t="s">
        <v>261</v>
      </c>
      <c r="C69" t="s">
        <v>285</v>
      </c>
      <c r="D69" t="s">
        <v>272</v>
      </c>
    </row>
    <row r="70" spans="1:4">
      <c r="A70">
        <v>69</v>
      </c>
      <c r="B70" t="s">
        <v>261</v>
      </c>
      <c r="C70" t="s">
        <v>285</v>
      </c>
      <c r="D70" t="s">
        <v>273</v>
      </c>
    </row>
    <row r="71" spans="1:4">
      <c r="A71">
        <v>70</v>
      </c>
      <c r="B71" t="s">
        <v>261</v>
      </c>
      <c r="C71" t="s">
        <v>285</v>
      </c>
      <c r="D71" t="s">
        <v>274</v>
      </c>
    </row>
    <row r="72" spans="1:4">
      <c r="A72">
        <v>71</v>
      </c>
      <c r="B72" t="s">
        <v>261</v>
      </c>
      <c r="C72" t="s">
        <v>285</v>
      </c>
      <c r="D72" t="s">
        <v>275</v>
      </c>
    </row>
    <row r="73" spans="1:4">
      <c r="A73">
        <v>72</v>
      </c>
      <c r="B73" t="s">
        <v>261</v>
      </c>
      <c r="C73" t="s">
        <v>285</v>
      </c>
      <c r="D73" t="s">
        <v>294</v>
      </c>
    </row>
    <row r="74" spans="1:4">
      <c r="A74">
        <v>73</v>
      </c>
      <c r="B74" t="s">
        <v>261</v>
      </c>
      <c r="C74" t="s">
        <v>283</v>
      </c>
      <c r="D74" t="s">
        <v>276</v>
      </c>
    </row>
    <row r="75" spans="1:4">
      <c r="A75">
        <v>74</v>
      </c>
      <c r="B75" t="s">
        <v>261</v>
      </c>
      <c r="C75" t="s">
        <v>283</v>
      </c>
      <c r="D75" t="s">
        <v>277</v>
      </c>
    </row>
    <row r="76" spans="1:4">
      <c r="A76">
        <v>75</v>
      </c>
      <c r="B76" t="s">
        <v>261</v>
      </c>
      <c r="C76" t="s">
        <v>283</v>
      </c>
      <c r="D76" t="s">
        <v>278</v>
      </c>
    </row>
    <row r="77" spans="1:4">
      <c r="A77">
        <v>76</v>
      </c>
      <c r="B77" t="s">
        <v>282</v>
      </c>
      <c r="C77" t="s">
        <v>289</v>
      </c>
      <c r="D77" t="s">
        <v>279</v>
      </c>
    </row>
    <row r="78" spans="1:4">
      <c r="A78">
        <v>77</v>
      </c>
      <c r="B78" t="s">
        <v>282</v>
      </c>
      <c r="C78" t="s">
        <v>289</v>
      </c>
      <c r="D78" t="s">
        <v>280</v>
      </c>
    </row>
    <row r="79" spans="1:4">
      <c r="A79">
        <v>78</v>
      </c>
      <c r="B79" t="s">
        <v>282</v>
      </c>
      <c r="C79" t="s">
        <v>289</v>
      </c>
      <c r="D79" t="s">
        <v>281</v>
      </c>
    </row>
  </sheetData>
  <sheetProtection algorithmName="SHA-512" hashValue="wLYM5PZxCtn8lTtVy3Wkkm+FGmK15WLfVDAEhAJXyo+HLuwDP912qhQ3Nc2PTyPGWUnrV398/5akpnt/xghOAQ==" saltValue="x/tUDqxUNZRD1LOATZzOXg==" spinCount="100000" sheet="1" objects="1" scenarios="1" selectLockedCell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2:L52"/>
  <sheetViews>
    <sheetView view="pageBreakPreview" zoomScale="85" zoomScaleNormal="100" zoomScaleSheetLayoutView="85" workbookViewId="0">
      <selection activeCell="J12" sqref="J12:L12"/>
    </sheetView>
  </sheetViews>
  <sheetFormatPr defaultRowHeight="12.75"/>
  <cols>
    <col min="1" max="16384" width="9" style="3"/>
  </cols>
  <sheetData>
    <row r="2" spans="1:12" ht="41.25" customHeight="1">
      <c r="C2" s="231" t="s">
        <v>111</v>
      </c>
      <c r="D2" s="231"/>
      <c r="E2" s="231"/>
      <c r="F2" s="231"/>
      <c r="G2" s="231"/>
      <c r="H2" s="231"/>
      <c r="I2" s="231"/>
      <c r="J2" s="231"/>
    </row>
    <row r="5" spans="1:12" ht="16.149999999999999">
      <c r="J5" s="232">
        <v>45717</v>
      </c>
      <c r="K5" s="233"/>
      <c r="L5" s="233"/>
    </row>
    <row r="7" spans="1:12" ht="21">
      <c r="A7" s="9" t="s">
        <v>16</v>
      </c>
    </row>
    <row r="10" spans="1:12" ht="14.25">
      <c r="H10" s="8" t="s">
        <v>91</v>
      </c>
    </row>
    <row r="12" spans="1:12" ht="16.149999999999999">
      <c r="I12" s="7" t="s">
        <v>17</v>
      </c>
      <c r="J12" s="234" t="s">
        <v>298</v>
      </c>
      <c r="K12" s="234"/>
      <c r="L12" s="234"/>
    </row>
    <row r="13" spans="1:12" ht="27" customHeight="1">
      <c r="I13" s="8"/>
      <c r="J13" s="2"/>
      <c r="K13" s="2"/>
      <c r="L13" s="2"/>
    </row>
    <row r="14" spans="1:12" ht="16.149999999999999">
      <c r="I14" s="7" t="s">
        <v>70</v>
      </c>
      <c r="J14" s="234"/>
      <c r="K14" s="234"/>
      <c r="L14" s="234"/>
    </row>
    <row r="15" spans="1:12" ht="16.149999999999999">
      <c r="I15" s="8"/>
      <c r="J15" s="2"/>
      <c r="K15" s="2"/>
      <c r="L15" s="2"/>
    </row>
    <row r="16" spans="1:12" ht="16.149999999999999">
      <c r="I16" s="8"/>
      <c r="J16" s="2"/>
      <c r="K16" s="2"/>
      <c r="L16" s="2"/>
    </row>
    <row r="17" spans="1:12" ht="16.149999999999999">
      <c r="I17" s="7" t="s">
        <v>17</v>
      </c>
      <c r="J17" s="234"/>
      <c r="K17" s="234"/>
      <c r="L17" s="234"/>
    </row>
    <row r="18" spans="1:12" ht="26.25" customHeight="1">
      <c r="I18" s="8"/>
      <c r="J18" s="2"/>
      <c r="K18" s="2"/>
      <c r="L18" s="2"/>
    </row>
    <row r="19" spans="1:12" ht="16.149999999999999">
      <c r="I19" s="7" t="s">
        <v>70</v>
      </c>
      <c r="J19" s="234"/>
      <c r="K19" s="234"/>
      <c r="L19" s="234"/>
    </row>
    <row r="20" spans="1:12" ht="16.149999999999999">
      <c r="I20" s="8"/>
      <c r="J20" s="2"/>
      <c r="K20" s="2"/>
      <c r="L20" s="2"/>
    </row>
    <row r="21" spans="1:12" ht="16.149999999999999">
      <c r="I21" s="8"/>
      <c r="J21" s="2"/>
      <c r="K21" s="2"/>
      <c r="L21" s="2"/>
    </row>
    <row r="22" spans="1:12" ht="16.149999999999999">
      <c r="I22" s="7" t="s">
        <v>18</v>
      </c>
      <c r="J22" s="234"/>
      <c r="K22" s="234"/>
      <c r="L22" s="234"/>
    </row>
    <row r="27" spans="1:12" ht="18.75">
      <c r="A27" s="238" t="s">
        <v>112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</row>
    <row r="30" spans="1:12" ht="18.75">
      <c r="F30" s="238" t="s">
        <v>23</v>
      </c>
      <c r="G30" s="242"/>
    </row>
    <row r="33" spans="2:10" ht="21">
      <c r="B33" s="9" t="s">
        <v>19</v>
      </c>
    </row>
    <row r="34" spans="2:10" ht="15" customHeight="1" thickBot="1"/>
    <row r="35" spans="2:10" ht="35.25" customHeight="1" thickBot="1">
      <c r="C35" s="239"/>
      <c r="D35" s="240"/>
      <c r="E35" s="240"/>
      <c r="F35" s="240"/>
      <c r="G35" s="240"/>
      <c r="H35" s="240"/>
      <c r="I35" s="240"/>
      <c r="J35" s="241"/>
    </row>
    <row r="37" spans="2:10" ht="17.649999999999999">
      <c r="C37" s="151" t="s">
        <v>287</v>
      </c>
      <c r="D37" s="243" t="str">
        <f>IF(C35="","-",_xlfn.XLOOKUP($C$35,団体一覧!$D$2:$D$79,団体一覧!$B$2:$B$79))</f>
        <v>-</v>
      </c>
      <c r="E37" s="246"/>
      <c r="F37" s="151" t="s">
        <v>288</v>
      </c>
      <c r="G37" s="243" t="str">
        <f>IF(C35="","-",_xlfn.XLOOKUP($C$35,団体一覧!$D$2:$D$79,団体一覧!$C$2:$C$79))</f>
        <v>-</v>
      </c>
      <c r="H37" s="244"/>
      <c r="I37" s="245"/>
    </row>
    <row r="39" spans="2:10" ht="21">
      <c r="B39" s="9" t="s">
        <v>20</v>
      </c>
    </row>
    <row r="40" spans="2:10" ht="15" customHeight="1" thickBot="1"/>
    <row r="41" spans="2:10" ht="33" customHeight="1" thickBot="1">
      <c r="C41" s="125">
        <f>COUNTA(テーブル2_部員名簿_学内者[氏名])+COUNTA('2_部員名簿'!$E$56:$E$84)</f>
        <v>0</v>
      </c>
      <c r="D41" s="3" t="s">
        <v>21</v>
      </c>
      <c r="E41" s="3" t="s">
        <v>296</v>
      </c>
    </row>
    <row r="43" spans="2:10" ht="21">
      <c r="B43" s="9" t="s">
        <v>22</v>
      </c>
    </row>
    <row r="44" spans="2:10" ht="13.15" thickBot="1"/>
    <row r="45" spans="2:10" ht="250.05" customHeight="1" thickBot="1">
      <c r="C45" s="235"/>
      <c r="D45" s="236"/>
      <c r="E45" s="236"/>
      <c r="F45" s="236"/>
      <c r="G45" s="236"/>
      <c r="H45" s="236"/>
      <c r="I45" s="236"/>
      <c r="J45" s="237"/>
    </row>
    <row r="52" spans="2:8" hidden="1">
      <c r="B52" s="3" t="str">
        <f>$J$12</f>
        <v>　　　年　　月　　日</v>
      </c>
      <c r="C52" s="3">
        <f>$J$14</f>
        <v>0</v>
      </c>
      <c r="D52" s="3">
        <f>$J$17</f>
        <v>0</v>
      </c>
      <c r="E52" s="3">
        <f>$J$19</f>
        <v>0</v>
      </c>
      <c r="F52" s="3">
        <f>$J$22</f>
        <v>0</v>
      </c>
      <c r="G52" s="3">
        <f>$C$35</f>
        <v>0</v>
      </c>
      <c r="H52" s="3">
        <f>$C$41</f>
        <v>0</v>
      </c>
    </row>
  </sheetData>
  <sheetProtection algorithmName="SHA-512" hashValue="qQZIO/sPFVpZEE/O8MAPRDTlRweE8HjVt8UCGW85BMQkkcsdj9uY/WcTQM0iI0toQNUjgY4AqhU1QDGaEFUSxQ==" saltValue="1DegG1FcQc/9XxZ9Oip5HQ==" spinCount="100000" sheet="1" selectLockedCells="1"/>
  <mergeCells count="13">
    <mergeCell ref="C45:J45"/>
    <mergeCell ref="J19:L19"/>
    <mergeCell ref="J22:L22"/>
    <mergeCell ref="A27:L27"/>
    <mergeCell ref="C35:J35"/>
    <mergeCell ref="F30:G30"/>
    <mergeCell ref="G37:I37"/>
    <mergeCell ref="D37:E37"/>
    <mergeCell ref="C2:J2"/>
    <mergeCell ref="J5:L5"/>
    <mergeCell ref="J12:L12"/>
    <mergeCell ref="J14:L14"/>
    <mergeCell ref="J17:L17"/>
  </mergeCells>
  <phoneticPr fontId="1"/>
  <dataValidations count="2">
    <dataValidation imeMode="off" allowBlank="1" showInputMessage="1" showErrorMessage="1" sqref="J12:L12 J17:L17 C41" xr:uid="{7CC44134-C33A-413D-BD9F-302E4A8D86B5}"/>
    <dataValidation imeMode="hiragana" allowBlank="1" showInputMessage="1" showErrorMessage="1" sqref="J5:L5 J14:L14 J19:L19 C45:J45" xr:uid="{9C541372-6E27-4790-82BE-328060D4B3C9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hiragana" allowBlank="1" showInputMessage="1" showErrorMessage="1" xr:uid="{627548D5-1150-47DA-8B90-4D07B6571598}">
          <x14:formula1>
            <xm:f>団体一覧!$D$2:$D$79</xm:f>
          </x14:formula1>
          <xm:sqref>C35:J35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G124"/>
  <sheetViews>
    <sheetView view="pageBreakPreview" zoomScale="85" zoomScaleNormal="100" zoomScaleSheetLayoutView="85" workbookViewId="0">
      <pane ySplit="2" topLeftCell="A3" activePane="bottomLeft" state="frozen"/>
      <selection pane="bottomLeft" activeCell="B3" sqref="B3"/>
    </sheetView>
  </sheetViews>
  <sheetFormatPr defaultRowHeight="12.75" outlineLevelCol="1"/>
  <cols>
    <col min="1" max="1" width="9" style="155" hidden="1" customWidth="1" outlineLevel="1"/>
    <col min="2" max="2" width="24.25" style="155" customWidth="1" collapsed="1"/>
    <col min="3" max="3" width="19.5" style="155" customWidth="1"/>
    <col min="4" max="4" width="7.25" style="155" customWidth="1"/>
    <col min="5" max="5" width="18.5" style="159" customWidth="1"/>
    <col min="6" max="6" width="11.625" style="155" customWidth="1"/>
    <col min="7" max="7" width="20.4375" style="155" customWidth="1"/>
    <col min="8" max="16384" width="9" style="155"/>
  </cols>
  <sheetData>
    <row r="1" spans="1:7" ht="27.85" customHeight="1">
      <c r="A1" s="162"/>
      <c r="B1" s="11" t="s">
        <v>24</v>
      </c>
      <c r="C1" s="247" t="str">
        <f>IF('1_学内団体結成・継続届'!$C$35=0,"",'1_学内団体結成・継続届'!$C$35)</f>
        <v/>
      </c>
      <c r="D1" s="247"/>
      <c r="E1" s="247"/>
      <c r="F1" s="247"/>
      <c r="G1" s="247"/>
    </row>
    <row r="2" spans="1:7">
      <c r="A2" s="163" t="s">
        <v>106</v>
      </c>
      <c r="B2" s="160" t="s">
        <v>26</v>
      </c>
      <c r="C2" s="160" t="s">
        <v>45</v>
      </c>
      <c r="D2" s="160" t="s">
        <v>27</v>
      </c>
      <c r="E2" s="160" t="s">
        <v>28</v>
      </c>
      <c r="F2" s="160" t="s">
        <v>25</v>
      </c>
      <c r="G2" s="161" t="s">
        <v>164</v>
      </c>
    </row>
    <row r="3" spans="1:7" ht="14.25">
      <c r="A3" s="156" t="str">
        <f>IF('1_学内団体結成・継続届'!$C$35=0,"",'1_学内団体結成・継続届'!$C$35)</f>
        <v/>
      </c>
      <c r="B3" s="12"/>
      <c r="C3" s="12"/>
      <c r="D3" s="13"/>
      <c r="E3" s="12"/>
      <c r="F3" s="12"/>
      <c r="G3" s="203"/>
    </row>
    <row r="4" spans="1:7" ht="14.25">
      <c r="A4" s="156" t="str">
        <f>IF('1_学内団体結成・継続届'!$C$35=0,"",'1_学内団体結成・継続届'!$C$35)</f>
        <v/>
      </c>
      <c r="B4" s="12"/>
      <c r="C4" s="12"/>
      <c r="D4" s="13"/>
      <c r="E4" s="12"/>
      <c r="F4" s="12"/>
      <c r="G4" s="203"/>
    </row>
    <row r="5" spans="1:7" ht="14.25">
      <c r="A5" s="156" t="str">
        <f>IF('1_学内団体結成・継続届'!$C$35=0,"",'1_学内団体結成・継続届'!$C$35)</f>
        <v/>
      </c>
      <c r="B5" s="12"/>
      <c r="C5" s="12"/>
      <c r="D5" s="13"/>
      <c r="E5" s="12"/>
      <c r="F5" s="12"/>
      <c r="G5" s="203"/>
    </row>
    <row r="6" spans="1:7" ht="14.25">
      <c r="A6" s="156" t="str">
        <f>IF('1_学内団体結成・継続届'!$C$35=0,"",'1_学内団体結成・継続届'!$C$35)</f>
        <v/>
      </c>
      <c r="B6" s="12"/>
      <c r="C6" s="12"/>
      <c r="D6" s="13"/>
      <c r="E6" s="12"/>
      <c r="F6" s="12"/>
      <c r="G6" s="203"/>
    </row>
    <row r="7" spans="1:7" ht="14.25">
      <c r="A7" s="156" t="str">
        <f>IF('1_学内団体結成・継続届'!$C$35=0,"",'1_学内団体結成・継続届'!$C$35)</f>
        <v/>
      </c>
      <c r="B7" s="12"/>
      <c r="C7" s="12"/>
      <c r="D7" s="13"/>
      <c r="E7" s="12"/>
      <c r="F7" s="12"/>
      <c r="G7" s="203"/>
    </row>
    <row r="8" spans="1:7" ht="14.25">
      <c r="A8" s="156" t="str">
        <f>IF('1_学内団体結成・継続届'!$C$35=0,"",'1_学内団体結成・継続届'!$C$35)</f>
        <v/>
      </c>
      <c r="B8" s="12"/>
      <c r="C8" s="12"/>
      <c r="D8" s="13"/>
      <c r="E8" s="12"/>
      <c r="F8" s="12"/>
      <c r="G8" s="203"/>
    </row>
    <row r="9" spans="1:7" ht="14.25">
      <c r="A9" s="156" t="str">
        <f>IF('1_学内団体結成・継続届'!$C$35=0,"",'1_学内団体結成・継続届'!$C$35)</f>
        <v/>
      </c>
      <c r="B9" s="12"/>
      <c r="C9" s="12"/>
      <c r="D9" s="13"/>
      <c r="E9" s="12"/>
      <c r="F9" s="12"/>
      <c r="G9" s="203"/>
    </row>
    <row r="10" spans="1:7" ht="14.25">
      <c r="A10" s="156" t="str">
        <f>IF('1_学内団体結成・継続届'!$C$35=0,"",'1_学内団体結成・継続届'!$C$35)</f>
        <v/>
      </c>
      <c r="B10" s="12"/>
      <c r="C10" s="12"/>
      <c r="D10" s="13"/>
      <c r="E10" s="12"/>
      <c r="F10" s="12"/>
      <c r="G10" s="203"/>
    </row>
    <row r="11" spans="1:7" ht="14.25">
      <c r="A11" s="156" t="str">
        <f>IF('1_学内団体結成・継続届'!$C$35=0,"",'1_学内団体結成・継続届'!$C$35)</f>
        <v/>
      </c>
      <c r="B11" s="12"/>
      <c r="C11" s="12"/>
      <c r="D11" s="13"/>
      <c r="E11" s="12"/>
      <c r="F11" s="12"/>
      <c r="G11" s="203"/>
    </row>
    <row r="12" spans="1:7" ht="14.25">
      <c r="A12" s="156" t="str">
        <f>IF('1_学内団体結成・継続届'!$C$35=0,"",'1_学内団体結成・継続届'!$C$35)</f>
        <v/>
      </c>
      <c r="B12" s="12"/>
      <c r="C12" s="12"/>
      <c r="D12" s="13"/>
      <c r="E12" s="12"/>
      <c r="F12" s="12"/>
      <c r="G12" s="203"/>
    </row>
    <row r="13" spans="1:7" ht="14.25">
      <c r="A13" s="156" t="str">
        <f>IF('1_学内団体結成・継続届'!$C$35=0,"",'1_学内団体結成・継続届'!$C$35)</f>
        <v/>
      </c>
      <c r="B13" s="12"/>
      <c r="C13" s="12"/>
      <c r="D13" s="13"/>
      <c r="E13" s="12"/>
      <c r="F13" s="12"/>
      <c r="G13" s="203"/>
    </row>
    <row r="14" spans="1:7" ht="14.25">
      <c r="A14" s="156" t="str">
        <f>IF('1_学内団体結成・継続届'!$C$35=0,"",'1_学内団体結成・継続届'!$C$35)</f>
        <v/>
      </c>
      <c r="B14" s="12"/>
      <c r="C14" s="12"/>
      <c r="D14" s="13"/>
      <c r="E14" s="12"/>
      <c r="F14" s="12"/>
      <c r="G14" s="203"/>
    </row>
    <row r="15" spans="1:7" ht="14.25">
      <c r="A15" s="156" t="str">
        <f>IF('1_学内団体結成・継続届'!$C$35=0,"",'1_学内団体結成・継続届'!$C$35)</f>
        <v/>
      </c>
      <c r="B15" s="12"/>
      <c r="C15" s="12"/>
      <c r="D15" s="13"/>
      <c r="E15" s="12"/>
      <c r="F15" s="12"/>
      <c r="G15" s="203"/>
    </row>
    <row r="16" spans="1:7" ht="14.25">
      <c r="A16" s="156" t="str">
        <f>IF('1_学内団体結成・継続届'!$C$35=0,"",'1_学内団体結成・継続届'!$C$35)</f>
        <v/>
      </c>
      <c r="B16" s="12"/>
      <c r="C16" s="12"/>
      <c r="D16" s="13"/>
      <c r="E16" s="12"/>
      <c r="F16" s="12"/>
      <c r="G16" s="203"/>
    </row>
    <row r="17" spans="1:7" ht="14.25">
      <c r="A17" s="156" t="str">
        <f>IF('1_学内団体結成・継続届'!$C$35=0,"",'1_学内団体結成・継続届'!$C$35)</f>
        <v/>
      </c>
      <c r="B17" s="12"/>
      <c r="C17" s="12"/>
      <c r="D17" s="13"/>
      <c r="E17" s="12"/>
      <c r="F17" s="12"/>
      <c r="G17" s="203"/>
    </row>
    <row r="18" spans="1:7" ht="14.25">
      <c r="A18" s="156" t="str">
        <f>IF('1_学内団体結成・継続届'!$C$35=0,"",'1_学内団体結成・継続届'!$C$35)</f>
        <v/>
      </c>
      <c r="B18" s="12"/>
      <c r="C18" s="12"/>
      <c r="D18" s="13"/>
      <c r="E18" s="12"/>
      <c r="F18" s="12"/>
      <c r="G18" s="203"/>
    </row>
    <row r="19" spans="1:7" ht="14.25">
      <c r="A19" s="156" t="str">
        <f>IF('1_学内団体結成・継続届'!$C$35=0,"",'1_学内団体結成・継続届'!$C$35)</f>
        <v/>
      </c>
      <c r="B19" s="12"/>
      <c r="C19" s="12"/>
      <c r="D19" s="13"/>
      <c r="E19" s="12"/>
      <c r="F19" s="12"/>
      <c r="G19" s="203"/>
    </row>
    <row r="20" spans="1:7" ht="14.25">
      <c r="A20" s="156" t="str">
        <f>IF('1_学内団体結成・継続届'!$C$35=0,"",'1_学内団体結成・継続届'!$C$35)</f>
        <v/>
      </c>
      <c r="B20" s="12"/>
      <c r="C20" s="12"/>
      <c r="D20" s="13"/>
      <c r="E20" s="12"/>
      <c r="F20" s="12"/>
      <c r="G20" s="203"/>
    </row>
    <row r="21" spans="1:7" ht="14.25">
      <c r="A21" s="156" t="str">
        <f>IF('1_学内団体結成・継続届'!$C$35=0,"",'1_学内団体結成・継続届'!$C$35)</f>
        <v/>
      </c>
      <c r="B21" s="12"/>
      <c r="C21" s="12"/>
      <c r="D21" s="13"/>
      <c r="E21" s="12"/>
      <c r="F21" s="12"/>
      <c r="G21" s="203"/>
    </row>
    <row r="22" spans="1:7" ht="14.25">
      <c r="A22" s="156" t="str">
        <f>IF('1_学内団体結成・継続届'!$C$35=0,"",'1_学内団体結成・継続届'!$C$35)</f>
        <v/>
      </c>
      <c r="B22" s="12"/>
      <c r="C22" s="12"/>
      <c r="D22" s="13"/>
      <c r="E22" s="12"/>
      <c r="F22" s="12"/>
      <c r="G22" s="203"/>
    </row>
    <row r="23" spans="1:7" ht="14.25">
      <c r="A23" s="156" t="str">
        <f>IF('1_学内団体結成・継続届'!$C$35=0,"",'1_学内団体結成・継続届'!$C$35)</f>
        <v/>
      </c>
      <c r="B23" s="12"/>
      <c r="C23" s="12"/>
      <c r="D23" s="13"/>
      <c r="E23" s="12"/>
      <c r="F23" s="12"/>
      <c r="G23" s="203"/>
    </row>
    <row r="24" spans="1:7" ht="14.25">
      <c r="A24" s="156" t="str">
        <f>IF('1_学内団体結成・継続届'!$C$35=0,"",'1_学内団体結成・継続届'!$C$35)</f>
        <v/>
      </c>
      <c r="B24" s="12"/>
      <c r="C24" s="12"/>
      <c r="D24" s="13"/>
      <c r="E24" s="12"/>
      <c r="F24" s="12"/>
      <c r="G24" s="203"/>
    </row>
    <row r="25" spans="1:7" ht="14.25">
      <c r="A25" s="156" t="str">
        <f>IF('1_学内団体結成・継続届'!$C$35=0,"",'1_学内団体結成・継続届'!$C$35)</f>
        <v/>
      </c>
      <c r="B25" s="12"/>
      <c r="C25" s="12"/>
      <c r="D25" s="13"/>
      <c r="E25" s="12"/>
      <c r="F25" s="12"/>
      <c r="G25" s="203"/>
    </row>
    <row r="26" spans="1:7" ht="14.25">
      <c r="A26" s="156" t="str">
        <f>IF('1_学内団体結成・継続届'!$C$35=0,"",'1_学内団体結成・継続届'!$C$35)</f>
        <v/>
      </c>
      <c r="B26" s="12"/>
      <c r="C26" s="12"/>
      <c r="D26" s="13"/>
      <c r="E26" s="12"/>
      <c r="F26" s="12"/>
      <c r="G26" s="203"/>
    </row>
    <row r="27" spans="1:7" ht="14.25">
      <c r="A27" s="156" t="str">
        <f>IF('1_学内団体結成・継続届'!$C$35=0,"",'1_学内団体結成・継続届'!$C$35)</f>
        <v/>
      </c>
      <c r="B27" s="12"/>
      <c r="C27" s="12"/>
      <c r="D27" s="13"/>
      <c r="E27" s="12"/>
      <c r="F27" s="12"/>
      <c r="G27" s="203"/>
    </row>
    <row r="28" spans="1:7" ht="14.25">
      <c r="A28" s="156" t="str">
        <f>IF('1_学内団体結成・継続届'!$C$35=0,"",'1_学内団体結成・継続届'!$C$35)</f>
        <v/>
      </c>
      <c r="B28" s="12"/>
      <c r="C28" s="12"/>
      <c r="D28" s="13"/>
      <c r="E28" s="12"/>
      <c r="F28" s="12"/>
      <c r="G28" s="203"/>
    </row>
    <row r="29" spans="1:7" ht="14.25">
      <c r="A29" s="156" t="str">
        <f>IF('1_学内団体結成・継続届'!$C$35=0,"",'1_学内団体結成・継続届'!$C$35)</f>
        <v/>
      </c>
      <c r="B29" s="12"/>
      <c r="C29" s="12"/>
      <c r="D29" s="13"/>
      <c r="E29" s="12"/>
      <c r="F29" s="12"/>
      <c r="G29" s="203"/>
    </row>
    <row r="30" spans="1:7" ht="14.25">
      <c r="A30" s="156" t="str">
        <f>IF('1_学内団体結成・継続届'!$C$35=0,"",'1_学内団体結成・継続届'!$C$35)</f>
        <v/>
      </c>
      <c r="B30" s="12"/>
      <c r="C30" s="12"/>
      <c r="D30" s="13"/>
      <c r="E30" s="12"/>
      <c r="F30" s="12"/>
      <c r="G30" s="203"/>
    </row>
    <row r="31" spans="1:7" ht="14.25">
      <c r="A31" s="156" t="str">
        <f>IF('1_学内団体結成・継続届'!$C$35=0,"",'1_学内団体結成・継続届'!$C$35)</f>
        <v/>
      </c>
      <c r="B31" s="12"/>
      <c r="C31" s="12"/>
      <c r="D31" s="13"/>
      <c r="E31" s="12"/>
      <c r="F31" s="12"/>
      <c r="G31" s="203"/>
    </row>
    <row r="32" spans="1:7" ht="14.25">
      <c r="A32" s="156" t="str">
        <f>IF('1_学内団体結成・継続届'!$C$35=0,"",'1_学内団体結成・継続届'!$C$35)</f>
        <v/>
      </c>
      <c r="B32" s="12"/>
      <c r="C32" s="12"/>
      <c r="D32" s="13"/>
      <c r="E32" s="12"/>
      <c r="F32" s="12"/>
      <c r="G32" s="203"/>
    </row>
    <row r="33" spans="1:7" ht="14.25">
      <c r="A33" s="156" t="str">
        <f>IF('1_学内団体結成・継続届'!$C$35=0,"",'1_学内団体結成・継続届'!$C$35)</f>
        <v/>
      </c>
      <c r="B33" s="12"/>
      <c r="C33" s="12"/>
      <c r="D33" s="13"/>
      <c r="E33" s="12"/>
      <c r="F33" s="12"/>
      <c r="G33" s="203"/>
    </row>
    <row r="34" spans="1:7" ht="14.25">
      <c r="A34" s="156" t="str">
        <f>IF('1_学内団体結成・継続届'!$C$35=0,"",'1_学内団体結成・継続届'!$C$35)</f>
        <v/>
      </c>
      <c r="B34" s="12"/>
      <c r="C34" s="12"/>
      <c r="D34" s="13"/>
      <c r="E34" s="12"/>
      <c r="F34" s="12"/>
      <c r="G34" s="203"/>
    </row>
    <row r="35" spans="1:7" ht="14.25">
      <c r="A35" s="156" t="str">
        <f>IF('1_学内団体結成・継続届'!$C$35=0,"",'1_学内団体結成・継続届'!$C$35)</f>
        <v/>
      </c>
      <c r="B35" s="12"/>
      <c r="C35" s="12"/>
      <c r="D35" s="13"/>
      <c r="E35" s="12"/>
      <c r="F35" s="12"/>
      <c r="G35" s="203"/>
    </row>
    <row r="36" spans="1:7" ht="14.25">
      <c r="A36" s="156" t="str">
        <f>IF('1_学内団体結成・継続届'!$C$35=0,"",'1_学内団体結成・継続届'!$C$35)</f>
        <v/>
      </c>
      <c r="B36" s="12"/>
      <c r="C36" s="12"/>
      <c r="D36" s="13"/>
      <c r="E36" s="12"/>
      <c r="F36" s="12"/>
      <c r="G36" s="203"/>
    </row>
    <row r="37" spans="1:7" ht="14.25">
      <c r="A37" s="156" t="str">
        <f>IF('1_学内団体結成・継続届'!$C$35=0,"",'1_学内団体結成・継続届'!$C$35)</f>
        <v/>
      </c>
      <c r="B37" s="12"/>
      <c r="C37" s="12"/>
      <c r="D37" s="13"/>
      <c r="E37" s="12"/>
      <c r="F37" s="12"/>
      <c r="G37" s="203"/>
    </row>
    <row r="38" spans="1:7" ht="14.25">
      <c r="A38" s="156" t="str">
        <f>IF('1_学内団体結成・継続届'!$C$35=0,"",'1_学内団体結成・継続届'!$C$35)</f>
        <v/>
      </c>
      <c r="B38" s="12"/>
      <c r="C38" s="12"/>
      <c r="D38" s="13"/>
      <c r="E38" s="12"/>
      <c r="F38" s="12"/>
      <c r="G38" s="203"/>
    </row>
    <row r="39" spans="1:7" ht="14.25">
      <c r="A39" s="156" t="str">
        <f>IF('1_学内団体結成・継続届'!$C$35=0,"",'1_学内団体結成・継続届'!$C$35)</f>
        <v/>
      </c>
      <c r="B39" s="12"/>
      <c r="C39" s="12"/>
      <c r="D39" s="13"/>
      <c r="E39" s="12"/>
      <c r="F39" s="12"/>
      <c r="G39" s="203"/>
    </row>
    <row r="40" spans="1:7" ht="14.25">
      <c r="A40" s="156" t="str">
        <f>IF('1_学内団体結成・継続届'!$C$35=0,"",'1_学内団体結成・継続届'!$C$35)</f>
        <v/>
      </c>
      <c r="B40" s="12"/>
      <c r="C40" s="12"/>
      <c r="D40" s="13"/>
      <c r="E40" s="12"/>
      <c r="F40" s="12"/>
      <c r="G40" s="203"/>
    </row>
    <row r="41" spans="1:7" ht="14.25">
      <c r="A41" s="156" t="str">
        <f>IF('1_学内団体結成・継続届'!$C$35=0,"",'1_学内団体結成・継続届'!$C$35)</f>
        <v/>
      </c>
      <c r="B41" s="12"/>
      <c r="C41" s="12"/>
      <c r="D41" s="13"/>
      <c r="E41" s="12"/>
      <c r="F41" s="12"/>
      <c r="G41" s="203"/>
    </row>
    <row r="42" spans="1:7" ht="14.25">
      <c r="A42" s="156" t="str">
        <f>IF('1_学内団体結成・継続届'!$C$35=0,"",'1_学内団体結成・継続届'!$C$35)</f>
        <v/>
      </c>
      <c r="B42" s="12"/>
      <c r="C42" s="12"/>
      <c r="D42" s="13"/>
      <c r="E42" s="12"/>
      <c r="F42" s="12"/>
      <c r="G42" s="203"/>
    </row>
    <row r="43" spans="1:7" ht="14.25">
      <c r="A43" s="156" t="str">
        <f>IF('1_学内団体結成・継続届'!$C$35=0,"",'1_学内団体結成・継続届'!$C$35)</f>
        <v/>
      </c>
      <c r="B43" s="12"/>
      <c r="C43" s="12"/>
      <c r="D43" s="13"/>
      <c r="E43" s="12"/>
      <c r="F43" s="12"/>
      <c r="G43" s="203"/>
    </row>
    <row r="44" spans="1:7" ht="14.25">
      <c r="A44" s="156" t="str">
        <f>IF('1_学内団体結成・継続届'!$C$35=0,"",'1_学内団体結成・継続届'!$C$35)</f>
        <v/>
      </c>
      <c r="B44" s="12"/>
      <c r="C44" s="12"/>
      <c r="D44" s="13"/>
      <c r="E44" s="12"/>
      <c r="F44" s="12"/>
      <c r="G44" s="203"/>
    </row>
    <row r="45" spans="1:7" ht="14.25">
      <c r="A45" s="156" t="str">
        <f>IF('1_学内団体結成・継続届'!$C$35=0,"",'1_学内団体結成・継続届'!$C$35)</f>
        <v/>
      </c>
      <c r="B45" s="12"/>
      <c r="C45" s="12"/>
      <c r="D45" s="13"/>
      <c r="E45" s="12"/>
      <c r="F45" s="12"/>
      <c r="G45" s="203"/>
    </row>
    <row r="46" spans="1:7" ht="14.25">
      <c r="A46" s="156" t="str">
        <f>IF('1_学内団体結成・継続届'!$C$35=0,"",'1_学内団体結成・継続届'!$C$35)</f>
        <v/>
      </c>
      <c r="B46" s="12"/>
      <c r="C46" s="12"/>
      <c r="D46" s="13"/>
      <c r="E46" s="12"/>
      <c r="F46" s="12"/>
      <c r="G46" s="203"/>
    </row>
    <row r="47" spans="1:7" ht="14.25">
      <c r="A47" s="156" t="str">
        <f>IF('1_学内団体結成・継続届'!$C$35=0,"",'1_学内団体結成・継続届'!$C$35)</f>
        <v/>
      </c>
      <c r="B47" s="12"/>
      <c r="C47" s="12"/>
      <c r="D47" s="13"/>
      <c r="E47" s="12"/>
      <c r="F47" s="12"/>
      <c r="G47" s="203"/>
    </row>
    <row r="48" spans="1:7" ht="14.25">
      <c r="A48" s="156" t="str">
        <f>IF('1_学内団体結成・継続届'!$C$35=0,"",'1_学内団体結成・継続届'!$C$35)</f>
        <v/>
      </c>
      <c r="B48" s="12"/>
      <c r="C48" s="12"/>
      <c r="D48" s="13"/>
      <c r="E48" s="12"/>
      <c r="F48" s="12"/>
      <c r="G48" s="203"/>
    </row>
    <row r="49" spans="1:7" ht="14.25">
      <c r="A49" s="156" t="str">
        <f>IF('1_学内団体結成・継続届'!$C$35=0,"",'1_学内団体結成・継続届'!$C$35)</f>
        <v/>
      </c>
      <c r="B49" s="12"/>
      <c r="C49" s="12"/>
      <c r="D49" s="13"/>
      <c r="E49" s="12"/>
      <c r="F49" s="12"/>
      <c r="G49" s="203"/>
    </row>
    <row r="50" spans="1:7" ht="14.25">
      <c r="A50" s="156" t="str">
        <f>IF('1_学内団体結成・継続届'!$C$35=0,"",'1_学内団体結成・継続届'!$C$35)</f>
        <v/>
      </c>
      <c r="B50" s="12"/>
      <c r="C50" s="12"/>
      <c r="D50" s="13"/>
      <c r="E50" s="12"/>
      <c r="F50" s="12"/>
      <c r="G50" s="203"/>
    </row>
    <row r="51" spans="1:7" ht="14.25">
      <c r="A51" s="156" t="str">
        <f>IF('1_学内団体結成・継続届'!$C$35=0,"",'1_学内団体結成・継続届'!$C$35)</f>
        <v/>
      </c>
      <c r="B51" s="12"/>
      <c r="C51" s="12"/>
      <c r="D51" s="13"/>
      <c r="E51" s="12"/>
      <c r="F51" s="12"/>
      <c r="G51" s="203"/>
    </row>
    <row r="52" spans="1:7" ht="14.25">
      <c r="A52" s="156" t="str">
        <f>IF('1_学内団体結成・継続届'!$C$35=0,"",'1_学内団体結成・継続届'!$C$35)</f>
        <v/>
      </c>
      <c r="B52" s="12"/>
      <c r="C52" s="12"/>
      <c r="D52" s="13"/>
      <c r="E52" s="12"/>
      <c r="F52" s="12"/>
      <c r="G52" s="203"/>
    </row>
    <row r="53" spans="1:7" ht="14.25">
      <c r="A53" s="157" t="str">
        <f>IF('1_学内団体結成・継続届'!$C$35=0,"",'1_学内団体結成・継続届'!$C$35)</f>
        <v/>
      </c>
      <c r="B53" s="108"/>
      <c r="C53" s="108"/>
      <c r="D53" s="109"/>
      <c r="E53" s="108"/>
      <c r="F53" s="108"/>
      <c r="G53" s="204"/>
    </row>
    <row r="54" spans="1:7">
      <c r="A54" s="50"/>
      <c r="B54" s="248" t="s">
        <v>29</v>
      </c>
      <c r="C54" s="248"/>
      <c r="D54" s="97"/>
      <c r="E54" s="98"/>
      <c r="F54" s="97"/>
      <c r="G54" s="97"/>
    </row>
    <row r="55" spans="1:7">
      <c r="A55" s="163" t="s">
        <v>106</v>
      </c>
      <c r="B55" s="160" t="s">
        <v>31</v>
      </c>
      <c r="C55" s="160" t="s">
        <v>186</v>
      </c>
      <c r="D55" s="160" t="s">
        <v>32</v>
      </c>
      <c r="E55" s="160" t="s">
        <v>34</v>
      </c>
      <c r="F55" s="160" t="s">
        <v>30</v>
      </c>
      <c r="G55" s="161" t="s">
        <v>33</v>
      </c>
    </row>
    <row r="56" spans="1:7" ht="14.25">
      <c r="A56" s="156" t="str">
        <f>IF('1_学内団体結成・継続届'!$C$35=0,"",'1_学内団体結成・継続届'!$C$35)</f>
        <v/>
      </c>
      <c r="B56" s="12"/>
      <c r="C56" s="12"/>
      <c r="D56" s="12"/>
      <c r="E56" s="12"/>
      <c r="F56" s="12"/>
      <c r="G56" s="203"/>
    </row>
    <row r="57" spans="1:7" ht="14.25">
      <c r="A57" s="156" t="str">
        <f>IF('1_学内団体結成・継続届'!$C$35=0,"",'1_学内団体結成・継続届'!$C$35)</f>
        <v/>
      </c>
      <c r="B57" s="12"/>
      <c r="C57" s="12"/>
      <c r="D57" s="12"/>
      <c r="E57" s="12"/>
      <c r="F57" s="12"/>
      <c r="G57" s="203"/>
    </row>
    <row r="58" spans="1:7" ht="14.25">
      <c r="A58" s="156" t="str">
        <f>IF('1_学内団体結成・継続届'!$C$35=0,"",'1_学内団体結成・継続届'!$C$35)</f>
        <v/>
      </c>
      <c r="B58" s="12"/>
      <c r="C58" s="12"/>
      <c r="D58" s="12"/>
      <c r="E58" s="12"/>
      <c r="F58" s="12"/>
      <c r="G58" s="203"/>
    </row>
    <row r="59" spans="1:7" ht="14.25">
      <c r="A59" s="156" t="str">
        <f>IF('1_学内団体結成・継続届'!$C$35=0,"",'1_学内団体結成・継続届'!$C$35)</f>
        <v/>
      </c>
      <c r="B59" s="12"/>
      <c r="C59" s="12"/>
      <c r="D59" s="12"/>
      <c r="E59" s="12"/>
      <c r="F59" s="12"/>
      <c r="G59" s="203"/>
    </row>
    <row r="60" spans="1:7" ht="14.25">
      <c r="A60" s="156" t="str">
        <f>IF('1_学内団体結成・継続届'!$C$35=0,"",'1_学内団体結成・継続届'!$C$35)</f>
        <v/>
      </c>
      <c r="B60" s="12"/>
      <c r="C60" s="12"/>
      <c r="D60" s="12"/>
      <c r="E60" s="12"/>
      <c r="F60" s="12"/>
      <c r="G60" s="203"/>
    </row>
    <row r="61" spans="1:7" ht="14.25">
      <c r="A61" s="156" t="str">
        <f>IF('1_学内団体結成・継続届'!$C$35=0,"",'1_学内団体結成・継続届'!$C$35)</f>
        <v/>
      </c>
      <c r="B61" s="12"/>
      <c r="C61" s="12"/>
      <c r="D61" s="12"/>
      <c r="E61" s="12"/>
      <c r="F61" s="12"/>
      <c r="G61" s="203"/>
    </row>
    <row r="62" spans="1:7" ht="14.25">
      <c r="A62" s="156" t="str">
        <f>IF('1_学内団体結成・継続届'!$C$35=0,"",'1_学内団体結成・継続届'!$C$35)</f>
        <v/>
      </c>
      <c r="B62" s="12"/>
      <c r="C62" s="12"/>
      <c r="D62" s="12"/>
      <c r="E62" s="12"/>
      <c r="F62" s="12"/>
      <c r="G62" s="203"/>
    </row>
    <row r="63" spans="1:7" ht="14.25">
      <c r="A63" s="156" t="str">
        <f>IF('1_学内団体結成・継続届'!$C$35=0,"",'1_学内団体結成・継続届'!$C$35)</f>
        <v/>
      </c>
      <c r="B63" s="12"/>
      <c r="C63" s="12"/>
      <c r="D63" s="12"/>
      <c r="E63" s="12"/>
      <c r="F63" s="12"/>
      <c r="G63" s="203"/>
    </row>
    <row r="64" spans="1:7" ht="14.25">
      <c r="A64" s="156" t="str">
        <f>IF('1_学内団体結成・継続届'!$C$35=0,"",'1_学内団体結成・継続届'!$C$35)</f>
        <v/>
      </c>
      <c r="B64" s="12"/>
      <c r="C64" s="12"/>
      <c r="D64" s="12"/>
      <c r="E64" s="12"/>
      <c r="F64" s="12"/>
      <c r="G64" s="203"/>
    </row>
    <row r="65" spans="1:7" ht="14.25">
      <c r="A65" s="156" t="str">
        <f>IF('1_学内団体結成・継続届'!$C$35=0,"",'1_学内団体結成・継続届'!$C$35)</f>
        <v/>
      </c>
      <c r="B65" s="12"/>
      <c r="C65" s="12"/>
      <c r="D65" s="12"/>
      <c r="E65" s="12"/>
      <c r="F65" s="12"/>
      <c r="G65" s="203"/>
    </row>
    <row r="66" spans="1:7" ht="14.25">
      <c r="A66" s="156" t="str">
        <f>IF('1_学内団体結成・継続届'!$C$35=0,"",'1_学内団体結成・継続届'!$C$35)</f>
        <v/>
      </c>
      <c r="B66" s="12"/>
      <c r="C66" s="12"/>
      <c r="D66" s="12"/>
      <c r="E66" s="12"/>
      <c r="F66" s="12"/>
      <c r="G66" s="203"/>
    </row>
    <row r="67" spans="1:7" ht="14.25">
      <c r="A67" s="156" t="str">
        <f>IF('1_学内団体結成・継続届'!$C$35=0,"",'1_学内団体結成・継続届'!$C$35)</f>
        <v/>
      </c>
      <c r="B67" s="12"/>
      <c r="C67" s="12"/>
      <c r="D67" s="12"/>
      <c r="E67" s="12"/>
      <c r="F67" s="12"/>
      <c r="G67" s="203"/>
    </row>
    <row r="68" spans="1:7" ht="14.25">
      <c r="A68" s="156" t="str">
        <f>IF('1_学内団体結成・継続届'!$C$35=0,"",'1_学内団体結成・継続届'!$C$35)</f>
        <v/>
      </c>
      <c r="B68" s="12"/>
      <c r="C68" s="12"/>
      <c r="D68" s="12"/>
      <c r="E68" s="12"/>
      <c r="F68" s="12"/>
      <c r="G68" s="203"/>
    </row>
    <row r="69" spans="1:7" ht="14.25">
      <c r="A69" s="156" t="str">
        <f>IF('1_学内団体結成・継続届'!$C$35=0,"",'1_学内団体結成・継続届'!$C$35)</f>
        <v/>
      </c>
      <c r="B69" s="12"/>
      <c r="C69" s="12"/>
      <c r="D69" s="12"/>
      <c r="E69" s="12"/>
      <c r="F69" s="12"/>
      <c r="G69" s="203"/>
    </row>
    <row r="70" spans="1:7" ht="14.25">
      <c r="A70" s="156" t="str">
        <f>IF('1_学内団体結成・継続届'!$C$35=0,"",'1_学内団体結成・継続届'!$C$35)</f>
        <v/>
      </c>
      <c r="B70" s="12"/>
      <c r="C70" s="12"/>
      <c r="D70" s="12"/>
      <c r="E70" s="12"/>
      <c r="F70" s="12"/>
      <c r="G70" s="203"/>
    </row>
    <row r="71" spans="1:7" ht="14.25">
      <c r="A71" s="156" t="str">
        <f>IF('1_学内団体結成・継続届'!$C$35=0,"",'1_学内団体結成・継続届'!$C$35)</f>
        <v/>
      </c>
      <c r="B71" s="12"/>
      <c r="C71" s="12"/>
      <c r="D71" s="12"/>
      <c r="E71" s="12"/>
      <c r="F71" s="12"/>
      <c r="G71" s="203"/>
    </row>
    <row r="72" spans="1:7" ht="14.25">
      <c r="A72" s="156" t="str">
        <f>IF('1_学内団体結成・継続届'!$C$35=0,"",'1_学内団体結成・継続届'!$C$35)</f>
        <v/>
      </c>
      <c r="B72" s="12"/>
      <c r="C72" s="12"/>
      <c r="D72" s="12"/>
      <c r="E72" s="12"/>
      <c r="F72" s="12"/>
      <c r="G72" s="203"/>
    </row>
    <row r="73" spans="1:7" ht="14.25">
      <c r="A73" s="156" t="str">
        <f>IF('1_学内団体結成・継続届'!$C$35=0,"",'1_学内団体結成・継続届'!$C$35)</f>
        <v/>
      </c>
      <c r="B73" s="12"/>
      <c r="C73" s="12"/>
      <c r="D73" s="12"/>
      <c r="E73" s="12"/>
      <c r="F73" s="12"/>
      <c r="G73" s="203"/>
    </row>
    <row r="74" spans="1:7" ht="14.25">
      <c r="A74" s="156" t="str">
        <f>IF('1_学内団体結成・継続届'!$C$35=0,"",'1_学内団体結成・継続届'!$C$35)</f>
        <v/>
      </c>
      <c r="B74" s="12"/>
      <c r="C74" s="12"/>
      <c r="D74" s="12"/>
      <c r="E74" s="12"/>
      <c r="F74" s="12"/>
      <c r="G74" s="203"/>
    </row>
    <row r="75" spans="1:7" ht="14.25">
      <c r="A75" s="156" t="str">
        <f>IF('1_学内団体結成・継続届'!$C$35=0,"",'1_学内団体結成・継続届'!$C$35)</f>
        <v/>
      </c>
      <c r="B75" s="12"/>
      <c r="C75" s="12"/>
      <c r="D75" s="12"/>
      <c r="E75" s="12"/>
      <c r="F75" s="12"/>
      <c r="G75" s="203"/>
    </row>
    <row r="76" spans="1:7" ht="14.25">
      <c r="A76" s="156" t="str">
        <f>IF('1_学内団体結成・継続届'!$C$35=0,"",'1_学内団体結成・継続届'!$C$35)</f>
        <v/>
      </c>
      <c r="B76" s="12"/>
      <c r="C76" s="12"/>
      <c r="D76" s="12"/>
      <c r="E76" s="12"/>
      <c r="F76" s="12"/>
      <c r="G76" s="203"/>
    </row>
    <row r="77" spans="1:7" ht="14.25">
      <c r="A77" s="156" t="str">
        <f>IF('1_学内団体結成・継続届'!$C$35=0,"",'1_学内団体結成・継続届'!$C$35)</f>
        <v/>
      </c>
      <c r="B77" s="12"/>
      <c r="C77" s="12"/>
      <c r="D77" s="12"/>
      <c r="E77" s="12"/>
      <c r="F77" s="12"/>
      <c r="G77" s="203"/>
    </row>
    <row r="78" spans="1:7" ht="14.25">
      <c r="A78" s="156" t="str">
        <f>IF('1_学内団体結成・継続届'!$C$35=0,"",'1_学内団体結成・継続届'!$C$35)</f>
        <v/>
      </c>
      <c r="B78" s="12"/>
      <c r="C78" s="12"/>
      <c r="D78" s="12"/>
      <c r="E78" s="12"/>
      <c r="F78" s="12"/>
      <c r="G78" s="203"/>
    </row>
    <row r="79" spans="1:7" ht="14.25">
      <c r="A79" s="156" t="str">
        <f>IF('1_学内団体結成・継続届'!$C$35=0,"",'1_学内団体結成・継続届'!$C$35)</f>
        <v/>
      </c>
      <c r="B79" s="12"/>
      <c r="C79" s="12"/>
      <c r="D79" s="12"/>
      <c r="E79" s="12"/>
      <c r="F79" s="12"/>
      <c r="G79" s="203"/>
    </row>
    <row r="80" spans="1:7" ht="14.25">
      <c r="A80" s="156" t="str">
        <f>IF('1_学内団体結成・継続届'!$C$35=0,"",'1_学内団体結成・継続届'!$C$35)</f>
        <v/>
      </c>
      <c r="B80" s="12"/>
      <c r="C80" s="12"/>
      <c r="D80" s="12"/>
      <c r="E80" s="12"/>
      <c r="F80" s="12"/>
      <c r="G80" s="203"/>
    </row>
    <row r="81" spans="1:7" ht="14.25">
      <c r="A81" s="156" t="str">
        <f>IF('1_学内団体結成・継続届'!$C$35=0,"",'1_学内団体結成・継続届'!$C$35)</f>
        <v/>
      </c>
      <c r="B81" s="12"/>
      <c r="C81" s="12"/>
      <c r="D81" s="12"/>
      <c r="E81" s="12"/>
      <c r="F81" s="12"/>
      <c r="G81" s="203"/>
    </row>
    <row r="82" spans="1:7" ht="14.25">
      <c r="A82" s="156" t="str">
        <f>IF('1_学内団体結成・継続届'!$C$35=0,"",'1_学内団体結成・継続届'!$C$35)</f>
        <v/>
      </c>
      <c r="B82" s="12"/>
      <c r="C82" s="12"/>
      <c r="D82" s="12"/>
      <c r="E82" s="12"/>
      <c r="F82" s="12"/>
      <c r="G82" s="203"/>
    </row>
    <row r="83" spans="1:7" ht="14.25">
      <c r="A83" s="156" t="str">
        <f>IF('1_学内団体結成・継続届'!$C$35=0,"",'1_学内団体結成・継続届'!$C$35)</f>
        <v/>
      </c>
      <c r="B83" s="12"/>
      <c r="C83" s="12"/>
      <c r="D83" s="12"/>
      <c r="E83" s="12"/>
      <c r="F83" s="12"/>
      <c r="G83" s="203"/>
    </row>
    <row r="84" spans="1:7" ht="14.25">
      <c r="A84" s="156" t="str">
        <f>IF('1_学内団体結成・継続届'!$C$35=0,"",'1_学内団体結成・継続届'!$C$35)</f>
        <v/>
      </c>
      <c r="B84" s="12"/>
      <c r="C84" s="12"/>
      <c r="D84" s="12"/>
      <c r="E84" s="12"/>
      <c r="F84" s="12"/>
      <c r="G84" s="203"/>
    </row>
    <row r="85" spans="1:7" ht="14.25">
      <c r="A85" s="157" t="str">
        <f>IF('1_学内団体結成・継続届'!$C$35=0,"",'1_学内団体結成・継続届'!$C$35)</f>
        <v/>
      </c>
      <c r="B85" s="108"/>
      <c r="C85" s="108"/>
      <c r="D85" s="108"/>
      <c r="E85" s="158"/>
      <c r="F85" s="108"/>
      <c r="G85" s="204"/>
    </row>
    <row r="91" spans="1:7" hidden="1">
      <c r="B91" s="155">
        <f>B3</f>
        <v>0</v>
      </c>
    </row>
    <row r="92" spans="1:7" hidden="1">
      <c r="B92" s="155">
        <f>B4</f>
        <v>0</v>
      </c>
    </row>
    <row r="93" spans="1:7" hidden="1">
      <c r="B93" s="155">
        <f>B6</f>
        <v>0</v>
      </c>
    </row>
    <row r="94" spans="1:7" hidden="1">
      <c r="B94" s="155">
        <f>B7</f>
        <v>0</v>
      </c>
    </row>
    <row r="95" spans="1:7" hidden="1">
      <c r="B95" s="155">
        <f>B8</f>
        <v>0</v>
      </c>
    </row>
    <row r="96" spans="1:7" hidden="1">
      <c r="B96" s="155">
        <f>B9</f>
        <v>0</v>
      </c>
    </row>
    <row r="97" spans="2:2" hidden="1">
      <c r="B97" s="155">
        <f>B10</f>
        <v>0</v>
      </c>
    </row>
    <row r="98" spans="2:2" hidden="1">
      <c r="B98" s="155">
        <f t="shared" ref="B98:B118" si="0">B11</f>
        <v>0</v>
      </c>
    </row>
    <row r="99" spans="2:2" hidden="1">
      <c r="B99" s="155">
        <f t="shared" si="0"/>
        <v>0</v>
      </c>
    </row>
    <row r="100" spans="2:2" hidden="1">
      <c r="B100" s="155">
        <f t="shared" si="0"/>
        <v>0</v>
      </c>
    </row>
    <row r="101" spans="2:2" hidden="1">
      <c r="B101" s="155">
        <f t="shared" si="0"/>
        <v>0</v>
      </c>
    </row>
    <row r="102" spans="2:2" hidden="1">
      <c r="B102" s="155">
        <f t="shared" si="0"/>
        <v>0</v>
      </c>
    </row>
    <row r="103" spans="2:2" hidden="1">
      <c r="B103" s="155">
        <f t="shared" si="0"/>
        <v>0</v>
      </c>
    </row>
    <row r="104" spans="2:2" hidden="1">
      <c r="B104" s="155">
        <f t="shared" si="0"/>
        <v>0</v>
      </c>
    </row>
    <row r="105" spans="2:2" hidden="1">
      <c r="B105" s="155">
        <f t="shared" si="0"/>
        <v>0</v>
      </c>
    </row>
    <row r="106" spans="2:2" hidden="1">
      <c r="B106" s="155">
        <f t="shared" si="0"/>
        <v>0</v>
      </c>
    </row>
    <row r="107" spans="2:2" hidden="1">
      <c r="B107" s="155">
        <f t="shared" si="0"/>
        <v>0</v>
      </c>
    </row>
    <row r="108" spans="2:2" hidden="1">
      <c r="B108" s="155">
        <f t="shared" si="0"/>
        <v>0</v>
      </c>
    </row>
    <row r="109" spans="2:2" hidden="1">
      <c r="B109" s="155">
        <f t="shared" si="0"/>
        <v>0</v>
      </c>
    </row>
    <row r="110" spans="2:2" hidden="1">
      <c r="B110" s="155">
        <f t="shared" si="0"/>
        <v>0</v>
      </c>
    </row>
    <row r="111" spans="2:2" hidden="1">
      <c r="B111" s="155">
        <f t="shared" si="0"/>
        <v>0</v>
      </c>
    </row>
    <row r="112" spans="2:2" hidden="1">
      <c r="B112" s="155">
        <f t="shared" si="0"/>
        <v>0</v>
      </c>
    </row>
    <row r="113" spans="2:2" hidden="1">
      <c r="B113" s="155">
        <f t="shared" si="0"/>
        <v>0</v>
      </c>
    </row>
    <row r="114" spans="2:2" hidden="1">
      <c r="B114" s="155">
        <f t="shared" si="0"/>
        <v>0</v>
      </c>
    </row>
    <row r="115" spans="2:2" hidden="1">
      <c r="B115" s="155">
        <f t="shared" si="0"/>
        <v>0</v>
      </c>
    </row>
    <row r="116" spans="2:2" hidden="1">
      <c r="B116" s="155">
        <f t="shared" si="0"/>
        <v>0</v>
      </c>
    </row>
    <row r="117" spans="2:2" hidden="1">
      <c r="B117" s="155">
        <f t="shared" si="0"/>
        <v>0</v>
      </c>
    </row>
    <row r="118" spans="2:2" hidden="1">
      <c r="B118" s="155">
        <f t="shared" si="0"/>
        <v>0</v>
      </c>
    </row>
    <row r="119" spans="2:2" hidden="1">
      <c r="B119" s="155">
        <f>B42</f>
        <v>0</v>
      </c>
    </row>
    <row r="120" spans="2:2" hidden="1">
      <c r="B120" s="155">
        <f>B43</f>
        <v>0</v>
      </c>
    </row>
    <row r="121" spans="2:2" hidden="1">
      <c r="B121" s="155">
        <f>B49</f>
        <v>0</v>
      </c>
    </row>
    <row r="122" spans="2:2" hidden="1">
      <c r="B122" s="155">
        <f t="shared" ref="B122:B124" si="1">B51</f>
        <v>0</v>
      </c>
    </row>
    <row r="123" spans="2:2" hidden="1">
      <c r="B123" s="155">
        <f t="shared" si="1"/>
        <v>0</v>
      </c>
    </row>
    <row r="124" spans="2:2" hidden="1">
      <c r="B124" s="155">
        <f t="shared" si="1"/>
        <v>0</v>
      </c>
    </row>
  </sheetData>
  <sheetProtection insertRows="0" selectLockedCells="1"/>
  <mergeCells count="2">
    <mergeCell ref="C1:G1"/>
    <mergeCell ref="B54:C54"/>
  </mergeCells>
  <phoneticPr fontId="1"/>
  <dataValidations count="2">
    <dataValidation imeMode="off" allowBlank="1" showInputMessage="1" showErrorMessage="1" sqref="B3:B53 G3:G53 G56:G85 D56:D85" xr:uid="{A84536AF-9527-4C13-ADEB-D7F63B41B815}"/>
    <dataValidation imeMode="hiragana" allowBlank="1" showInputMessage="1" showErrorMessage="1" sqref="E3:F53 B56:C85 E84 E56:F83 F84:F85" xr:uid="{619B5D96-DD2C-4A4B-9977-81C7C215B625}"/>
  </dataValidations>
  <pageMargins left="0.7" right="0.7" top="0.75" bottom="0.75" header="0.3" footer="0.3"/>
  <pageSetup paperSize="9" scale="79" fitToHeight="0" orientation="portrait" r:id="rId1"/>
  <rowBreaks count="1" manualBreakCount="1">
    <brk id="53" max="6" man="1"/>
  </rowBreaks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1000000}">
          <x14:formula1>
            <xm:f>団体一覧!$F$2:$F$11</xm:f>
          </x14:formula1>
          <xm:sqref>C3:C53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81413-84CD-4F04-8A7A-325A3454FCB4}">
  <dimension ref="A1:K96"/>
  <sheetViews>
    <sheetView view="pageBreakPreview" zoomScale="85" zoomScaleNormal="85" zoomScaleSheetLayoutView="85" workbookViewId="0">
      <selection activeCell="A3" sqref="A3"/>
    </sheetView>
  </sheetViews>
  <sheetFormatPr defaultRowHeight="12.75"/>
  <cols>
    <col min="1" max="1" width="11.625" style="50" customWidth="1"/>
    <col min="2" max="2" width="19.5" style="50" customWidth="1"/>
    <col min="3" max="3" width="7.25" style="50" customWidth="1"/>
    <col min="4" max="4" width="18.5" style="99" customWidth="1"/>
    <col min="5" max="5" width="11.625" style="50" customWidth="1"/>
    <col min="6" max="6" width="16.875" style="50" customWidth="1"/>
    <col min="7" max="7" width="3.875" style="50" customWidth="1"/>
    <col min="8" max="8" width="9" style="50" customWidth="1"/>
    <col min="9" max="10" width="9" style="50"/>
    <col min="11" max="11" width="0" style="50" hidden="1" customWidth="1"/>
    <col min="12" max="16384" width="9" style="50"/>
  </cols>
  <sheetData>
    <row r="1" spans="1:11" ht="27.75" customHeight="1">
      <c r="A1" s="11" t="s">
        <v>24</v>
      </c>
      <c r="B1" s="247" t="s">
        <v>163</v>
      </c>
      <c r="C1" s="247"/>
      <c r="D1" s="247"/>
      <c r="E1" s="247"/>
      <c r="F1" s="247"/>
    </row>
    <row r="2" spans="1:11">
      <c r="A2" s="100" t="s">
        <v>26</v>
      </c>
      <c r="B2" s="100" t="s">
        <v>45</v>
      </c>
      <c r="C2" s="100" t="s">
        <v>27</v>
      </c>
      <c r="D2" s="100" t="s">
        <v>28</v>
      </c>
      <c r="E2" s="100" t="s">
        <v>25</v>
      </c>
      <c r="F2" s="100" t="s">
        <v>164</v>
      </c>
      <c r="G2" s="96"/>
    </row>
    <row r="3" spans="1:11" ht="14.25">
      <c r="A3" s="12" t="s">
        <v>113</v>
      </c>
      <c r="B3" s="12" t="s">
        <v>35</v>
      </c>
      <c r="C3" s="13">
        <v>3</v>
      </c>
      <c r="D3" s="12" t="s">
        <v>114</v>
      </c>
      <c r="E3" s="12" t="s">
        <v>115</v>
      </c>
      <c r="F3" s="12" t="s">
        <v>116</v>
      </c>
      <c r="G3" s="96"/>
      <c r="K3" s="50">
        <v>1</v>
      </c>
    </row>
    <row r="4" spans="1:11" ht="14.25">
      <c r="A4" s="12" t="s">
        <v>117</v>
      </c>
      <c r="B4" s="12" t="s">
        <v>118</v>
      </c>
      <c r="C4" s="13">
        <v>2</v>
      </c>
      <c r="D4" s="12" t="s">
        <v>114</v>
      </c>
      <c r="E4" s="12" t="s">
        <v>119</v>
      </c>
      <c r="F4" s="12" t="s">
        <v>116</v>
      </c>
      <c r="G4" s="96"/>
      <c r="K4" s="50">
        <v>2</v>
      </c>
    </row>
    <row r="5" spans="1:11" ht="14.25">
      <c r="A5" s="12" t="s">
        <v>117</v>
      </c>
      <c r="B5" s="12" t="s">
        <v>120</v>
      </c>
      <c r="C5" s="13">
        <v>2</v>
      </c>
      <c r="D5" s="12" t="s">
        <v>114</v>
      </c>
      <c r="E5" s="12" t="s">
        <v>121</v>
      </c>
      <c r="F5" s="12" t="s">
        <v>116</v>
      </c>
      <c r="G5" s="96"/>
      <c r="K5" s="50">
        <v>3</v>
      </c>
    </row>
    <row r="6" spans="1:11" ht="14.25">
      <c r="A6" s="12" t="s">
        <v>113</v>
      </c>
      <c r="B6" s="12" t="s">
        <v>35</v>
      </c>
      <c r="C6" s="13">
        <v>3</v>
      </c>
      <c r="D6" s="12" t="s">
        <v>114</v>
      </c>
      <c r="E6" s="12" t="s">
        <v>122</v>
      </c>
      <c r="F6" s="12" t="s">
        <v>116</v>
      </c>
      <c r="G6" s="96"/>
      <c r="K6" s="50">
        <v>4</v>
      </c>
    </row>
    <row r="7" spans="1:11" ht="14.25">
      <c r="A7" s="12" t="s">
        <v>117</v>
      </c>
      <c r="B7" s="12" t="s">
        <v>118</v>
      </c>
      <c r="C7" s="13">
        <v>2</v>
      </c>
      <c r="D7" s="12" t="s">
        <v>114</v>
      </c>
      <c r="E7" s="12" t="s">
        <v>123</v>
      </c>
      <c r="F7" s="12" t="s">
        <v>116</v>
      </c>
      <c r="G7" s="96"/>
    </row>
    <row r="8" spans="1:11" ht="14.25">
      <c r="A8" s="12" t="s">
        <v>124</v>
      </c>
      <c r="B8" s="12" t="s">
        <v>120</v>
      </c>
      <c r="C8" s="13">
        <v>1</v>
      </c>
      <c r="D8" s="12" t="s">
        <v>114</v>
      </c>
      <c r="E8" s="12" t="s">
        <v>125</v>
      </c>
      <c r="F8" s="12" t="s">
        <v>116</v>
      </c>
      <c r="G8" s="96"/>
    </row>
    <row r="9" spans="1:11" ht="14.25">
      <c r="A9" s="12" t="s">
        <v>126</v>
      </c>
      <c r="B9" s="12" t="s">
        <v>118</v>
      </c>
      <c r="C9" s="13">
        <v>1</v>
      </c>
      <c r="D9" s="12" t="s">
        <v>127</v>
      </c>
      <c r="E9" s="12" t="s">
        <v>128</v>
      </c>
      <c r="F9" s="12" t="s">
        <v>116</v>
      </c>
      <c r="G9" s="96"/>
    </row>
    <row r="10" spans="1:11" ht="14.25">
      <c r="A10" s="12" t="s">
        <v>129</v>
      </c>
      <c r="B10" s="12" t="s">
        <v>130</v>
      </c>
      <c r="C10" s="13">
        <v>1</v>
      </c>
      <c r="D10" s="12" t="s">
        <v>114</v>
      </c>
      <c r="E10" s="12"/>
      <c r="F10" s="12"/>
      <c r="G10" s="96"/>
    </row>
    <row r="11" spans="1:11" ht="14.25">
      <c r="A11" s="12" t="s">
        <v>131</v>
      </c>
      <c r="B11" s="12" t="s">
        <v>35</v>
      </c>
      <c r="C11" s="13">
        <v>4</v>
      </c>
      <c r="D11" s="12" t="s">
        <v>114</v>
      </c>
      <c r="E11" s="12"/>
      <c r="F11" s="12"/>
      <c r="G11" s="96"/>
    </row>
    <row r="12" spans="1:11" ht="14.25">
      <c r="A12" s="12" t="s">
        <v>131</v>
      </c>
      <c r="B12" s="12" t="s">
        <v>35</v>
      </c>
      <c r="C12" s="13">
        <v>4</v>
      </c>
      <c r="D12" s="12" t="s">
        <v>114</v>
      </c>
      <c r="E12" s="12"/>
      <c r="F12" s="12"/>
      <c r="G12" s="96"/>
    </row>
    <row r="13" spans="1:11" ht="14.25">
      <c r="A13" s="12" t="s">
        <v>131</v>
      </c>
      <c r="B13" s="12" t="s">
        <v>35</v>
      </c>
      <c r="C13" s="13">
        <v>4</v>
      </c>
      <c r="D13" s="12" t="s">
        <v>114</v>
      </c>
      <c r="E13" s="12"/>
      <c r="F13" s="12"/>
      <c r="G13" s="96"/>
    </row>
    <row r="14" spans="1:11" ht="14.25">
      <c r="A14" s="12" t="s">
        <v>131</v>
      </c>
      <c r="B14" s="12" t="s">
        <v>35</v>
      </c>
      <c r="C14" s="13">
        <v>4</v>
      </c>
      <c r="D14" s="12" t="s">
        <v>114</v>
      </c>
      <c r="E14" s="12"/>
      <c r="F14" s="12"/>
    </row>
    <row r="15" spans="1:11" ht="14.25">
      <c r="A15" s="12" t="s">
        <v>131</v>
      </c>
      <c r="B15" s="12" t="s">
        <v>120</v>
      </c>
      <c r="C15" s="13">
        <v>4</v>
      </c>
      <c r="D15" s="12" t="s">
        <v>114</v>
      </c>
      <c r="E15" s="12"/>
      <c r="F15" s="12"/>
    </row>
    <row r="16" spans="1:11" ht="14.25">
      <c r="A16" s="12" t="s">
        <v>131</v>
      </c>
      <c r="B16" s="12" t="s">
        <v>120</v>
      </c>
      <c r="C16" s="13">
        <v>4</v>
      </c>
      <c r="D16" s="12" t="s">
        <v>114</v>
      </c>
      <c r="E16" s="12"/>
      <c r="F16" s="12"/>
    </row>
    <row r="17" spans="1:6" ht="14.25">
      <c r="A17" s="12" t="s">
        <v>131</v>
      </c>
      <c r="B17" s="12" t="s">
        <v>120</v>
      </c>
      <c r="C17" s="13">
        <v>4</v>
      </c>
      <c r="D17" s="12" t="s">
        <v>114</v>
      </c>
      <c r="E17" s="12"/>
      <c r="F17" s="12"/>
    </row>
    <row r="18" spans="1:6" ht="14.25">
      <c r="A18" s="12" t="s">
        <v>113</v>
      </c>
      <c r="B18" s="12" t="s">
        <v>35</v>
      </c>
      <c r="C18" s="13">
        <v>3</v>
      </c>
      <c r="D18" s="12" t="s">
        <v>114</v>
      </c>
      <c r="E18" s="12"/>
      <c r="F18" s="12"/>
    </row>
    <row r="19" spans="1:6" ht="14.25">
      <c r="A19" s="12" t="s">
        <v>113</v>
      </c>
      <c r="B19" s="12" t="s">
        <v>35</v>
      </c>
      <c r="C19" s="13">
        <v>3</v>
      </c>
      <c r="D19" s="12" t="s">
        <v>114</v>
      </c>
      <c r="E19" s="12"/>
      <c r="F19" s="12"/>
    </row>
    <row r="20" spans="1:6" ht="14.25">
      <c r="A20" s="12" t="s">
        <v>113</v>
      </c>
      <c r="B20" s="12" t="s">
        <v>35</v>
      </c>
      <c r="C20" s="13">
        <v>3</v>
      </c>
      <c r="D20" s="12" t="s">
        <v>114</v>
      </c>
      <c r="E20" s="12"/>
      <c r="F20" s="12"/>
    </row>
    <row r="21" spans="1:6" ht="14.25">
      <c r="A21" s="12" t="s">
        <v>113</v>
      </c>
      <c r="B21" s="12" t="s">
        <v>35</v>
      </c>
      <c r="C21" s="13">
        <v>3</v>
      </c>
      <c r="D21" s="12" t="s">
        <v>114</v>
      </c>
      <c r="E21" s="12"/>
      <c r="F21" s="12"/>
    </row>
    <row r="22" spans="1:6" ht="14.25">
      <c r="A22" s="12" t="s">
        <v>113</v>
      </c>
      <c r="B22" s="12" t="s">
        <v>120</v>
      </c>
      <c r="C22" s="13">
        <v>3</v>
      </c>
      <c r="D22" s="12" t="s">
        <v>114</v>
      </c>
      <c r="E22" s="12"/>
      <c r="F22" s="12"/>
    </row>
    <row r="23" spans="1:6" ht="14.25">
      <c r="A23" s="12" t="s">
        <v>113</v>
      </c>
      <c r="B23" s="12" t="s">
        <v>120</v>
      </c>
      <c r="C23" s="13">
        <v>3</v>
      </c>
      <c r="D23" s="12" t="s">
        <v>114</v>
      </c>
      <c r="E23" s="12"/>
      <c r="F23" s="12"/>
    </row>
    <row r="24" spans="1:6" ht="14.25">
      <c r="A24" s="12" t="s">
        <v>113</v>
      </c>
      <c r="B24" s="12" t="s">
        <v>120</v>
      </c>
      <c r="C24" s="13">
        <v>3</v>
      </c>
      <c r="D24" s="12" t="s">
        <v>114</v>
      </c>
      <c r="E24" s="12"/>
      <c r="F24" s="12"/>
    </row>
    <row r="25" spans="1:6" ht="14.25">
      <c r="A25" s="12" t="s">
        <v>117</v>
      </c>
      <c r="B25" s="12" t="s">
        <v>118</v>
      </c>
      <c r="C25" s="13">
        <v>2</v>
      </c>
      <c r="D25" s="12" t="s">
        <v>132</v>
      </c>
      <c r="E25" s="12"/>
      <c r="F25" s="12"/>
    </row>
    <row r="26" spans="1:6" ht="14.25">
      <c r="A26" s="12" t="s">
        <v>117</v>
      </c>
      <c r="B26" s="12" t="s">
        <v>118</v>
      </c>
      <c r="C26" s="13">
        <v>2</v>
      </c>
      <c r="D26" s="12" t="s">
        <v>114</v>
      </c>
      <c r="E26" s="12"/>
      <c r="F26" s="12"/>
    </row>
    <row r="27" spans="1:6" ht="14.25">
      <c r="A27" s="12" t="s">
        <v>117</v>
      </c>
      <c r="B27" s="12" t="s">
        <v>118</v>
      </c>
      <c r="C27" s="13">
        <v>2</v>
      </c>
      <c r="D27" s="12" t="s">
        <v>114</v>
      </c>
      <c r="E27" s="12"/>
      <c r="F27" s="12"/>
    </row>
    <row r="28" spans="1:6" ht="14.25">
      <c r="A28" s="12" t="s">
        <v>117</v>
      </c>
      <c r="B28" s="12" t="s">
        <v>120</v>
      </c>
      <c r="C28" s="13">
        <v>2</v>
      </c>
      <c r="D28" s="12" t="s">
        <v>114</v>
      </c>
      <c r="E28" s="12"/>
      <c r="F28" s="12"/>
    </row>
    <row r="29" spans="1:6" ht="14.25">
      <c r="A29" s="12" t="s">
        <v>117</v>
      </c>
      <c r="B29" s="12" t="s">
        <v>120</v>
      </c>
      <c r="C29" s="13">
        <v>2</v>
      </c>
      <c r="D29" s="12" t="s">
        <v>114</v>
      </c>
      <c r="E29" s="12"/>
      <c r="F29" s="12"/>
    </row>
    <row r="30" spans="1:6" ht="14.25">
      <c r="A30" s="12" t="s">
        <v>117</v>
      </c>
      <c r="B30" s="12" t="s">
        <v>120</v>
      </c>
      <c r="C30" s="13">
        <v>2</v>
      </c>
      <c r="D30" s="12" t="s">
        <v>114</v>
      </c>
      <c r="E30" s="12"/>
      <c r="F30" s="12"/>
    </row>
    <row r="31" spans="1:6" ht="14.25">
      <c r="A31" s="12" t="s">
        <v>124</v>
      </c>
      <c r="B31" s="12" t="s">
        <v>118</v>
      </c>
      <c r="C31" s="13">
        <v>1</v>
      </c>
      <c r="D31" s="12" t="s">
        <v>114</v>
      </c>
      <c r="E31" s="12"/>
      <c r="F31" s="12"/>
    </row>
    <row r="32" spans="1:6" ht="14.25">
      <c r="A32" s="12" t="s">
        <v>124</v>
      </c>
      <c r="B32" s="12" t="s">
        <v>118</v>
      </c>
      <c r="C32" s="13">
        <v>1</v>
      </c>
      <c r="D32" s="12" t="s">
        <v>114</v>
      </c>
      <c r="E32" s="12"/>
      <c r="F32" s="12"/>
    </row>
    <row r="33" spans="1:6" ht="14.25">
      <c r="A33" s="12" t="s">
        <v>124</v>
      </c>
      <c r="B33" s="12" t="s">
        <v>118</v>
      </c>
      <c r="C33" s="13">
        <v>1</v>
      </c>
      <c r="D33" s="12" t="s">
        <v>114</v>
      </c>
      <c r="E33" s="12"/>
      <c r="F33" s="12"/>
    </row>
    <row r="34" spans="1:6" ht="14.25">
      <c r="A34" s="12" t="s">
        <v>124</v>
      </c>
      <c r="B34" s="12" t="s">
        <v>120</v>
      </c>
      <c r="C34" s="13">
        <v>1</v>
      </c>
      <c r="D34" s="12" t="s">
        <v>114</v>
      </c>
      <c r="E34" s="12"/>
      <c r="F34" s="12"/>
    </row>
    <row r="35" spans="1:6" ht="14.25">
      <c r="A35" s="12" t="s">
        <v>124</v>
      </c>
      <c r="B35" s="12" t="s">
        <v>120</v>
      </c>
      <c r="C35" s="13">
        <v>1</v>
      </c>
      <c r="D35" s="12" t="s">
        <v>114</v>
      </c>
      <c r="E35" s="12"/>
      <c r="F35" s="12"/>
    </row>
    <row r="36" spans="1:6" ht="14.25">
      <c r="A36" s="12" t="s">
        <v>124</v>
      </c>
      <c r="B36" s="12" t="s">
        <v>120</v>
      </c>
      <c r="C36" s="13">
        <v>1</v>
      </c>
      <c r="D36" s="12" t="s">
        <v>114</v>
      </c>
      <c r="E36" s="12"/>
      <c r="F36" s="12"/>
    </row>
    <row r="37" spans="1:6">
      <c r="A37" s="248" t="s">
        <v>29</v>
      </c>
      <c r="B37" s="248"/>
      <c r="C37" s="97"/>
      <c r="D37" s="98"/>
      <c r="E37" s="97"/>
      <c r="F37" s="97"/>
    </row>
    <row r="38" spans="1:6">
      <c r="A38" s="251" t="s">
        <v>31</v>
      </c>
      <c r="B38" s="252"/>
      <c r="C38" s="100" t="s">
        <v>32</v>
      </c>
      <c r="D38" s="100" t="s">
        <v>34</v>
      </c>
      <c r="E38" s="100" t="s">
        <v>30</v>
      </c>
      <c r="F38" s="100" t="s">
        <v>33</v>
      </c>
    </row>
    <row r="39" spans="1:6" ht="14.25">
      <c r="A39" s="249" t="s">
        <v>133</v>
      </c>
      <c r="B39" s="250"/>
      <c r="C39" s="12">
        <v>26</v>
      </c>
      <c r="D39" s="12" t="s">
        <v>114</v>
      </c>
      <c r="E39" s="12" t="s">
        <v>134</v>
      </c>
      <c r="F39" s="12" t="s">
        <v>116</v>
      </c>
    </row>
    <row r="40" spans="1:6" ht="14.25">
      <c r="A40" s="249" t="s">
        <v>135</v>
      </c>
      <c r="B40" s="250"/>
      <c r="C40" s="12">
        <v>20</v>
      </c>
      <c r="D40" s="12" t="s">
        <v>136</v>
      </c>
      <c r="E40" s="12" t="s">
        <v>137</v>
      </c>
      <c r="F40" s="12" t="s">
        <v>116</v>
      </c>
    </row>
    <row r="41" spans="1:6" ht="14.25">
      <c r="A41" s="249"/>
      <c r="B41" s="250"/>
      <c r="C41" s="12"/>
      <c r="D41" s="12"/>
      <c r="E41" s="12"/>
      <c r="F41" s="12"/>
    </row>
    <row r="42" spans="1:6" ht="14.25">
      <c r="A42" s="249"/>
      <c r="B42" s="250"/>
      <c r="C42" s="12"/>
      <c r="D42" s="12"/>
      <c r="E42" s="12"/>
      <c r="F42" s="12"/>
    </row>
    <row r="43" spans="1:6" ht="14.25">
      <c r="A43" s="249"/>
      <c r="B43" s="250"/>
      <c r="C43" s="12"/>
      <c r="D43" s="12"/>
      <c r="E43" s="12"/>
      <c r="F43" s="12"/>
    </row>
    <row r="44" spans="1:6" ht="14.25">
      <c r="A44" s="249"/>
      <c r="B44" s="250"/>
      <c r="C44" s="12"/>
      <c r="D44" s="12"/>
      <c r="E44" s="12"/>
      <c r="F44" s="12"/>
    </row>
    <row r="45" spans="1:6" ht="14.25">
      <c r="A45" s="249"/>
      <c r="B45" s="250"/>
      <c r="C45" s="12"/>
      <c r="D45" s="12"/>
      <c r="E45" s="12"/>
      <c r="F45" s="12"/>
    </row>
    <row r="46" spans="1:6" ht="14.25">
      <c r="A46" s="249"/>
      <c r="B46" s="250"/>
      <c r="C46" s="12"/>
      <c r="D46" s="12"/>
      <c r="E46" s="12"/>
      <c r="F46" s="12"/>
    </row>
    <row r="47" spans="1:6" ht="14.25">
      <c r="A47" s="249"/>
      <c r="B47" s="250"/>
      <c r="C47" s="12"/>
      <c r="D47" s="12"/>
      <c r="E47" s="12"/>
      <c r="F47" s="12"/>
    </row>
    <row r="48" spans="1:6" ht="14.25">
      <c r="A48" s="249"/>
      <c r="B48" s="250"/>
      <c r="C48" s="12"/>
      <c r="D48" s="12"/>
      <c r="E48" s="12"/>
      <c r="F48" s="12"/>
    </row>
    <row r="49" spans="1:6" ht="14.25">
      <c r="A49" s="249"/>
      <c r="B49" s="250"/>
      <c r="C49" s="12"/>
      <c r="D49" s="12"/>
      <c r="E49" s="12"/>
      <c r="F49" s="12"/>
    </row>
    <row r="50" spans="1:6" ht="14.25">
      <c r="A50" s="249"/>
      <c r="B50" s="250"/>
      <c r="C50" s="12"/>
      <c r="D50" s="12"/>
      <c r="E50" s="12"/>
      <c r="F50" s="12"/>
    </row>
    <row r="51" spans="1:6" ht="14.25">
      <c r="A51" s="249"/>
      <c r="B51" s="250"/>
      <c r="C51" s="12"/>
      <c r="D51" s="12"/>
      <c r="E51" s="12"/>
      <c r="F51" s="12"/>
    </row>
    <row r="52" spans="1:6" ht="14.25">
      <c r="A52" s="249"/>
      <c r="B52" s="250"/>
      <c r="C52" s="12"/>
      <c r="D52" s="12"/>
      <c r="E52" s="12"/>
      <c r="F52" s="12"/>
    </row>
    <row r="53" spans="1:6" ht="14.25">
      <c r="A53" s="249"/>
      <c r="B53" s="250"/>
      <c r="C53" s="12"/>
      <c r="D53" s="12"/>
      <c r="E53" s="12"/>
      <c r="F53" s="12"/>
    </row>
    <row r="54" spans="1:6" ht="14.25">
      <c r="A54" s="249"/>
      <c r="B54" s="250"/>
      <c r="C54" s="12"/>
      <c r="D54" s="12"/>
      <c r="E54" s="12"/>
      <c r="F54" s="12"/>
    </row>
    <row r="55" spans="1:6" ht="14.25">
      <c r="A55" s="249"/>
      <c r="B55" s="250"/>
      <c r="C55" s="12"/>
      <c r="D55" s="12"/>
      <c r="E55" s="12"/>
      <c r="F55" s="12"/>
    </row>
    <row r="56" spans="1:6" ht="14.25">
      <c r="A56" s="249"/>
      <c r="B56" s="250"/>
      <c r="C56" s="12"/>
      <c r="D56" s="12"/>
      <c r="E56" s="12"/>
      <c r="F56" s="12"/>
    </row>
    <row r="57" spans="1:6" ht="14.25">
      <c r="A57" s="249"/>
      <c r="B57" s="250"/>
      <c r="C57" s="12"/>
      <c r="D57" s="12"/>
      <c r="E57" s="12"/>
      <c r="F57" s="12"/>
    </row>
    <row r="63" spans="1:6" hidden="1">
      <c r="A63" s="50" t="str">
        <f t="shared" ref="A63:A96" si="0">A3</f>
        <v>2202××××</v>
      </c>
    </row>
    <row r="64" spans="1:6" hidden="1">
      <c r="A64" s="50" t="str">
        <f t="shared" si="0"/>
        <v>2302××××</v>
      </c>
    </row>
    <row r="65" spans="1:1" hidden="1">
      <c r="A65" s="50" t="str">
        <f t="shared" si="0"/>
        <v>2302××××</v>
      </c>
    </row>
    <row r="66" spans="1:1" hidden="1">
      <c r="A66" s="50" t="str">
        <f t="shared" si="0"/>
        <v>2202××××</v>
      </c>
    </row>
    <row r="67" spans="1:1" hidden="1">
      <c r="A67" s="50" t="str">
        <f t="shared" si="0"/>
        <v>2302××××</v>
      </c>
    </row>
    <row r="68" spans="1:1" hidden="1">
      <c r="A68" s="50" t="str">
        <f t="shared" si="0"/>
        <v>2402××××</v>
      </c>
    </row>
    <row r="69" spans="1:1" hidden="1">
      <c r="A69" s="50" t="str">
        <f t="shared" si="0"/>
        <v>2403××××</v>
      </c>
    </row>
    <row r="70" spans="1:1" hidden="1">
      <c r="A70" s="50" t="str">
        <f t="shared" si="0"/>
        <v>2404××××</v>
      </c>
    </row>
    <row r="71" spans="1:1" hidden="1">
      <c r="A71" s="50" t="str">
        <f t="shared" si="0"/>
        <v>2102××××</v>
      </c>
    </row>
    <row r="72" spans="1:1" hidden="1">
      <c r="A72" s="50" t="str">
        <f t="shared" si="0"/>
        <v>2102××××</v>
      </c>
    </row>
    <row r="73" spans="1:1" hidden="1">
      <c r="A73" s="50" t="str">
        <f t="shared" si="0"/>
        <v>2102××××</v>
      </c>
    </row>
    <row r="74" spans="1:1" hidden="1">
      <c r="A74" s="50" t="str">
        <f t="shared" si="0"/>
        <v>2102××××</v>
      </c>
    </row>
    <row r="75" spans="1:1" hidden="1">
      <c r="A75" s="50" t="str">
        <f t="shared" si="0"/>
        <v>2102××××</v>
      </c>
    </row>
    <row r="76" spans="1:1" hidden="1">
      <c r="A76" s="50" t="str">
        <f t="shared" si="0"/>
        <v>2102××××</v>
      </c>
    </row>
    <row r="77" spans="1:1" hidden="1">
      <c r="A77" s="50" t="str">
        <f t="shared" si="0"/>
        <v>2102××××</v>
      </c>
    </row>
    <row r="78" spans="1:1" hidden="1">
      <c r="A78" s="50" t="str">
        <f t="shared" si="0"/>
        <v>2202××××</v>
      </c>
    </row>
    <row r="79" spans="1:1" hidden="1">
      <c r="A79" s="50" t="str">
        <f t="shared" si="0"/>
        <v>2202××××</v>
      </c>
    </row>
    <row r="80" spans="1:1" hidden="1">
      <c r="A80" s="50" t="str">
        <f t="shared" si="0"/>
        <v>2202××××</v>
      </c>
    </row>
    <row r="81" spans="1:1" hidden="1">
      <c r="A81" s="50" t="str">
        <f t="shared" si="0"/>
        <v>2202××××</v>
      </c>
    </row>
    <row r="82" spans="1:1" hidden="1">
      <c r="A82" s="50" t="str">
        <f t="shared" si="0"/>
        <v>2202××××</v>
      </c>
    </row>
    <row r="83" spans="1:1" hidden="1">
      <c r="A83" s="50" t="str">
        <f t="shared" si="0"/>
        <v>2202××××</v>
      </c>
    </row>
    <row r="84" spans="1:1" hidden="1">
      <c r="A84" s="50" t="str">
        <f t="shared" si="0"/>
        <v>2202××××</v>
      </c>
    </row>
    <row r="85" spans="1:1" hidden="1">
      <c r="A85" s="50" t="str">
        <f t="shared" si="0"/>
        <v>2302××××</v>
      </c>
    </row>
    <row r="86" spans="1:1" hidden="1">
      <c r="A86" s="50" t="str">
        <f t="shared" si="0"/>
        <v>2302××××</v>
      </c>
    </row>
    <row r="87" spans="1:1" hidden="1">
      <c r="A87" s="50" t="str">
        <f t="shared" si="0"/>
        <v>2302××××</v>
      </c>
    </row>
    <row r="88" spans="1:1" hidden="1">
      <c r="A88" s="50" t="str">
        <f t="shared" si="0"/>
        <v>2302××××</v>
      </c>
    </row>
    <row r="89" spans="1:1" hidden="1">
      <c r="A89" s="50" t="str">
        <f t="shared" si="0"/>
        <v>2302××××</v>
      </c>
    </row>
    <row r="90" spans="1:1" hidden="1">
      <c r="A90" s="50" t="str">
        <f t="shared" si="0"/>
        <v>2302××××</v>
      </c>
    </row>
    <row r="91" spans="1:1" hidden="1">
      <c r="A91" s="50" t="str">
        <f t="shared" si="0"/>
        <v>2402××××</v>
      </c>
    </row>
    <row r="92" spans="1:1" hidden="1">
      <c r="A92" s="50" t="str">
        <f t="shared" si="0"/>
        <v>2402××××</v>
      </c>
    </row>
    <row r="93" spans="1:1" hidden="1">
      <c r="A93" s="50" t="str">
        <f t="shared" si="0"/>
        <v>2402××××</v>
      </c>
    </row>
    <row r="94" spans="1:1" hidden="1">
      <c r="A94" s="50" t="str">
        <f t="shared" si="0"/>
        <v>2402××××</v>
      </c>
    </row>
    <row r="95" spans="1:1" hidden="1">
      <c r="A95" s="50" t="str">
        <f t="shared" si="0"/>
        <v>2402××××</v>
      </c>
    </row>
    <row r="96" spans="1:1" hidden="1">
      <c r="A96" s="50" t="str">
        <f t="shared" si="0"/>
        <v>2402××××</v>
      </c>
    </row>
  </sheetData>
  <sheetProtection algorithmName="SHA-512" hashValue="pOgb6jVa41bzkGWp/0AP/wJtRrpYiFZPN4fKZCACSA2EBZV5pia0aXo5WlJTPivdTkLgfCTMVU30seWieoChSg==" saltValue="41cPTsEsaVB43FEfcXuSlg==" spinCount="100000" sheet="1" selectLockedCells="1"/>
  <autoFilter ref="A2:F40" xr:uid="{00000000-0001-0000-0000-000000000000}"/>
  <mergeCells count="22">
    <mergeCell ref="B1:F1"/>
    <mergeCell ref="A45:B45"/>
    <mergeCell ref="A37:B37"/>
    <mergeCell ref="A38:B38"/>
    <mergeCell ref="A39:B39"/>
    <mergeCell ref="A40:B40"/>
    <mergeCell ref="A42:B42"/>
    <mergeCell ref="A43:B43"/>
    <mergeCell ref="A44:B44"/>
    <mergeCell ref="A41:B41"/>
    <mergeCell ref="A57:B57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</mergeCells>
  <phoneticPr fontId="1"/>
  <dataValidations count="1">
    <dataValidation type="list" allowBlank="1" showInputMessage="1" showErrorMessage="1" sqref="C3:C36" xr:uid="{78323E68-9663-492C-9578-BDB8694909DC}">
      <formula1>$K$3:$K$6</formula1>
    </dataValidation>
  </dataValidations>
  <pageMargins left="0.7" right="0.7" top="0.75" bottom="0.75" header="0.3" footer="0.3"/>
  <pageSetup paperSize="9" scale="85" orientation="portrait" r:id="rId1"/>
  <headerFooter>
    <oddHeader>&amp;R部員名簿（記入例）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F21"/>
  <sheetViews>
    <sheetView view="pageBreakPreview" topLeftCell="B1" zoomScale="85" zoomScaleNormal="100" zoomScaleSheetLayoutView="85" workbookViewId="0">
      <pane ySplit="4" topLeftCell="A5" activePane="bottomLeft" state="frozen"/>
      <selection activeCell="E15" sqref="E15"/>
      <selection pane="bottomLeft" activeCell="B5" sqref="B5"/>
    </sheetView>
  </sheetViews>
  <sheetFormatPr defaultRowHeight="12.75" outlineLevelCol="1"/>
  <cols>
    <col min="1" max="1" width="9" style="164" hidden="1" customWidth="1" outlineLevel="1"/>
    <col min="2" max="2" width="12.5625" style="164" customWidth="1" collapsed="1"/>
    <col min="3" max="3" width="12.5625" style="164" customWidth="1"/>
    <col min="4" max="4" width="37.875" style="164" customWidth="1"/>
    <col min="5" max="5" width="17.5" style="164" customWidth="1"/>
    <col min="6" max="6" width="33.5625" style="164" customWidth="1"/>
    <col min="7" max="16384" width="9" style="164"/>
  </cols>
  <sheetData>
    <row r="1" spans="1:6" ht="25.5">
      <c r="B1" s="253" t="s">
        <v>161</v>
      </c>
      <c r="C1" s="253"/>
      <c r="D1" s="253"/>
      <c r="E1" s="253"/>
      <c r="F1" s="253"/>
    </row>
    <row r="2" spans="1:6" ht="16.05" customHeight="1">
      <c r="A2" s="3"/>
      <c r="B2" s="3"/>
      <c r="C2" s="3"/>
      <c r="D2" s="3"/>
      <c r="E2" s="3"/>
      <c r="F2" s="113" t="str">
        <f>IF('1_学内団体結成・継続届'!$C$35=0,"",'1_学内団体結成・継続届'!$C$35)</f>
        <v/>
      </c>
    </row>
    <row r="3" spans="1:6" ht="16.05" customHeight="1">
      <c r="A3" s="3"/>
      <c r="B3" s="3" t="s">
        <v>46</v>
      </c>
      <c r="C3" s="3"/>
      <c r="D3" s="3"/>
      <c r="E3" s="3"/>
      <c r="F3" s="3"/>
    </row>
    <row r="4" spans="1:6" ht="21.75" customHeight="1">
      <c r="A4" s="168" t="s">
        <v>106</v>
      </c>
      <c r="B4" s="169" t="s">
        <v>189</v>
      </c>
      <c r="C4" s="170" t="s">
        <v>188</v>
      </c>
      <c r="D4" s="171" t="s">
        <v>47</v>
      </c>
      <c r="E4" s="171" t="s">
        <v>48</v>
      </c>
      <c r="F4" s="172" t="s">
        <v>49</v>
      </c>
    </row>
    <row r="5" spans="1:6" ht="39" customHeight="1">
      <c r="A5" s="166" t="str">
        <f>IF('1_学内団体結成・継続届'!$C$35=0,"",'1_学内団体結成・継続届'!$C$35)</f>
        <v/>
      </c>
      <c r="B5" s="67"/>
      <c r="C5" s="141"/>
      <c r="D5" s="133"/>
      <c r="E5" s="133"/>
      <c r="F5" s="134"/>
    </row>
    <row r="6" spans="1:6" ht="39" customHeight="1">
      <c r="A6" s="166" t="str">
        <f>IF('1_学内団体結成・継続届'!$C$35=0,"",'1_学内団体結成・継続届'!$C$35)</f>
        <v/>
      </c>
      <c r="B6" s="67"/>
      <c r="C6" s="141"/>
      <c r="D6" s="133"/>
      <c r="E6" s="133"/>
      <c r="F6" s="134"/>
    </row>
    <row r="7" spans="1:6" ht="39" customHeight="1">
      <c r="A7" s="166" t="str">
        <f>IF('1_学内団体結成・継続届'!$C$35=0,"",'1_学内団体結成・継続届'!$C$35)</f>
        <v/>
      </c>
      <c r="B7" s="67"/>
      <c r="C7" s="141"/>
      <c r="D7" s="133"/>
      <c r="E7" s="133"/>
      <c r="F7" s="134"/>
    </row>
    <row r="8" spans="1:6" ht="39" customHeight="1">
      <c r="A8" s="166" t="str">
        <f>IF('1_学内団体結成・継続届'!$C$35=0,"",'1_学内団体結成・継続届'!$C$35)</f>
        <v/>
      </c>
      <c r="B8" s="67"/>
      <c r="C8" s="141"/>
      <c r="D8" s="133"/>
      <c r="E8" s="133"/>
      <c r="F8" s="134"/>
    </row>
    <row r="9" spans="1:6" ht="39" customHeight="1">
      <c r="A9" s="166" t="str">
        <f>IF('1_学内団体結成・継続届'!$C$35=0,"",'1_学内団体結成・継続届'!$C$35)</f>
        <v/>
      </c>
      <c r="B9" s="67"/>
      <c r="C9" s="141"/>
      <c r="D9" s="133"/>
      <c r="E9" s="133"/>
      <c r="F9" s="134"/>
    </row>
    <row r="10" spans="1:6" ht="39" customHeight="1">
      <c r="A10" s="166" t="str">
        <f>IF('1_学内団体結成・継続届'!$C$35=0,"",'1_学内団体結成・継続届'!$C$35)</f>
        <v/>
      </c>
      <c r="B10" s="67"/>
      <c r="C10" s="141"/>
      <c r="D10" s="133"/>
      <c r="E10" s="133"/>
      <c r="F10" s="134"/>
    </row>
    <row r="11" spans="1:6" ht="39" customHeight="1">
      <c r="A11" s="166" t="str">
        <f>IF('1_学内団体結成・継続届'!$C$35=0,"",'1_学内団体結成・継続届'!$C$35)</f>
        <v/>
      </c>
      <c r="B11" s="67"/>
      <c r="C11" s="141"/>
      <c r="D11" s="133"/>
      <c r="E11" s="133"/>
      <c r="F11" s="134"/>
    </row>
    <row r="12" spans="1:6" ht="39" customHeight="1">
      <c r="A12" s="166" t="str">
        <f>IF('1_学内団体結成・継続届'!$C$35=0,"",'1_学内団体結成・継続届'!$C$35)</f>
        <v/>
      </c>
      <c r="B12" s="67"/>
      <c r="C12" s="141"/>
      <c r="D12" s="133"/>
      <c r="E12" s="133"/>
      <c r="F12" s="134"/>
    </row>
    <row r="13" spans="1:6" ht="39" customHeight="1">
      <c r="A13" s="166" t="str">
        <f>IF('1_学内団体結成・継続届'!$C$35=0,"",'1_学内団体結成・継続届'!$C$35)</f>
        <v/>
      </c>
      <c r="B13" s="67"/>
      <c r="C13" s="141"/>
      <c r="D13" s="133"/>
      <c r="E13" s="133"/>
      <c r="F13" s="134"/>
    </row>
    <row r="14" spans="1:6" ht="39" customHeight="1">
      <c r="A14" s="166" t="str">
        <f>IF('1_学内団体結成・継続届'!$C$35=0,"",'1_学内団体結成・継続届'!$C$35)</f>
        <v/>
      </c>
      <c r="B14" s="67"/>
      <c r="C14" s="141"/>
      <c r="D14" s="133"/>
      <c r="E14" s="133"/>
      <c r="F14" s="134"/>
    </row>
    <row r="15" spans="1:6" ht="39" customHeight="1">
      <c r="A15" s="166" t="str">
        <f>IF('1_学内団体結成・継続届'!$C$35=0,"",'1_学内団体結成・継続届'!$C$35)</f>
        <v/>
      </c>
      <c r="B15" s="67"/>
      <c r="C15" s="141"/>
      <c r="D15" s="133"/>
      <c r="E15" s="133"/>
      <c r="F15" s="134"/>
    </row>
    <row r="16" spans="1:6" ht="39" customHeight="1">
      <c r="A16" s="166" t="str">
        <f>IF('1_学内団体結成・継続届'!$C$35=0,"",'1_学内団体結成・継続届'!$C$35)</f>
        <v/>
      </c>
      <c r="B16" s="67"/>
      <c r="C16" s="141"/>
      <c r="D16" s="133"/>
      <c r="E16" s="133"/>
      <c r="F16" s="134"/>
    </row>
    <row r="17" spans="1:6" ht="39" customHeight="1">
      <c r="A17" s="166" t="str">
        <f>IF('1_学内団体結成・継続届'!$C$35=0,"",'1_学内団体結成・継続届'!$C$35)</f>
        <v/>
      </c>
      <c r="B17" s="67"/>
      <c r="C17" s="141"/>
      <c r="D17" s="133"/>
      <c r="E17" s="133"/>
      <c r="F17" s="134"/>
    </row>
    <row r="18" spans="1:6" ht="39" customHeight="1">
      <c r="A18" s="166" t="str">
        <f>IF('1_学内団体結成・継続届'!$C$35=0,"",'1_学内団体結成・継続届'!$C$35)</f>
        <v/>
      </c>
      <c r="B18" s="67"/>
      <c r="C18" s="141"/>
      <c r="D18" s="133"/>
      <c r="E18" s="133"/>
      <c r="F18" s="134"/>
    </row>
    <row r="19" spans="1:6" ht="39" customHeight="1">
      <c r="A19" s="166" t="str">
        <f>IF('1_学内団体結成・継続届'!$C$35=0,"",'1_学内団体結成・継続届'!$C$35)</f>
        <v/>
      </c>
      <c r="B19" s="67"/>
      <c r="C19" s="141"/>
      <c r="D19" s="133"/>
      <c r="E19" s="133"/>
      <c r="F19" s="134"/>
    </row>
    <row r="20" spans="1:6" ht="39" customHeight="1">
      <c r="A20" s="166" t="str">
        <f>IF('1_学内団体結成・継続届'!$C$35=0,"",'1_学内団体結成・継続届'!$C$35)</f>
        <v/>
      </c>
      <c r="B20" s="67"/>
      <c r="C20" s="141"/>
      <c r="D20" s="133"/>
      <c r="E20" s="133"/>
      <c r="F20" s="134"/>
    </row>
    <row r="21" spans="1:6" ht="39" customHeight="1">
      <c r="A21" s="167" t="str">
        <f>IF('1_学内団体結成・継続届'!$C$35=0,"",'1_学内団体結成・継続届'!$C$35)</f>
        <v/>
      </c>
      <c r="B21" s="110"/>
      <c r="C21" s="142"/>
      <c r="D21" s="135"/>
      <c r="E21" s="135"/>
      <c r="F21" s="136"/>
    </row>
  </sheetData>
  <sheetProtection algorithmName="SHA-512" hashValue="D+DnvI1FFdXG1fT0KK/PGrCkB1bUYvEkzpje/ZAWbDEmmb1vuWES8Hp3tPEKwmXgHxtJMY/hj+mFAJT/GeZNvQ==" saltValue="rxbuEyVhzH7Y0mKSKlU45Q==" spinCount="100000" sheet="1" formatRows="0" selectLockedCells="1"/>
  <mergeCells count="1">
    <mergeCell ref="B1:F1"/>
  </mergeCells>
  <phoneticPr fontId="1"/>
  <dataValidations count="2">
    <dataValidation imeMode="off" allowBlank="1" showInputMessage="1" showErrorMessage="1" sqref="B5:C21" xr:uid="{C615B349-7F2A-40A7-B67E-7461D18A6CB3}"/>
    <dataValidation imeMode="hiragana" allowBlank="1" showInputMessage="1" showErrorMessage="1" sqref="D5:F21" xr:uid="{DBD70AD5-54BC-47BC-B14D-15226C02B4C2}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BCB52-5359-4841-BF47-A1F498EFC948}">
  <dimension ref="A1:J35"/>
  <sheetViews>
    <sheetView view="pageBreakPreview" zoomScale="85" zoomScaleNormal="100" zoomScaleSheetLayoutView="85" workbookViewId="0">
      <selection activeCell="B4" sqref="B4"/>
    </sheetView>
  </sheetViews>
  <sheetFormatPr defaultRowHeight="12.75"/>
  <cols>
    <col min="1" max="1" width="34" style="164" customWidth="1"/>
    <col min="2" max="3" width="15.375" style="164" customWidth="1"/>
    <col min="4" max="4" width="19.875" style="164" customWidth="1"/>
    <col min="5" max="5" width="35.875" style="164" customWidth="1"/>
    <col min="6" max="9" width="9" style="164"/>
    <col min="10" max="10" width="0" style="164" hidden="1" customWidth="1"/>
    <col min="11" max="16384" width="9" style="164"/>
  </cols>
  <sheetData>
    <row r="1" spans="1:10" ht="25.5">
      <c r="A1" s="254" t="s">
        <v>162</v>
      </c>
      <c r="B1" s="254"/>
      <c r="D1" s="173"/>
    </row>
    <row r="2" spans="1:10" ht="21.4" customHeight="1">
      <c r="E2" s="165" t="str">
        <f>IF('1_学内団体結成・継続届'!$C$35=0,"",'1_学内団体結成・継続届'!$C$35)</f>
        <v/>
      </c>
    </row>
    <row r="3" spans="1:10" ht="21.4" customHeight="1" thickBot="1">
      <c r="A3" s="115" t="s">
        <v>166</v>
      </c>
      <c r="B3" s="174"/>
      <c r="C3" s="174"/>
      <c r="D3" s="175"/>
      <c r="E3" s="176"/>
    </row>
    <row r="4" spans="1:10" ht="30" customHeight="1">
      <c r="A4" s="116" t="s">
        <v>165</v>
      </c>
      <c r="B4" s="153"/>
    </row>
    <row r="5" spans="1:10" ht="30" customHeight="1" thickBot="1">
      <c r="A5" s="117" t="s">
        <v>167</v>
      </c>
      <c r="B5" s="154"/>
    </row>
    <row r="6" spans="1:10" ht="21.85" customHeight="1" thickBot="1">
      <c r="A6" s="119" t="s">
        <v>168</v>
      </c>
      <c r="B6" s="177">
        <f>SUM(B4:B5)</f>
        <v>0</v>
      </c>
      <c r="C6" s="178" t="str">
        <f>IF(B6=SUM(D18-D35),"-","← 預貯金残高と収入支出の差額が一致していません")</f>
        <v>-</v>
      </c>
    </row>
    <row r="8" spans="1:10" ht="16.5" thickBot="1">
      <c r="A8" s="2" t="s">
        <v>50</v>
      </c>
      <c r="B8" s="3"/>
      <c r="C8" s="3"/>
      <c r="D8" s="3"/>
      <c r="E8" s="3"/>
      <c r="J8" s="179" t="str">
        <f>IF(D18=D35,"","×")</f>
        <v/>
      </c>
    </row>
    <row r="9" spans="1:10" ht="21.85" customHeight="1">
      <c r="A9" s="14" t="s">
        <v>51</v>
      </c>
      <c r="B9" s="17" t="s">
        <v>52</v>
      </c>
      <c r="C9" s="15" t="s">
        <v>53</v>
      </c>
      <c r="D9" s="15" t="s">
        <v>54</v>
      </c>
      <c r="E9" s="16" t="s">
        <v>55</v>
      </c>
    </row>
    <row r="10" spans="1:10" ht="35" customHeight="1">
      <c r="A10" s="137"/>
      <c r="B10" s="143"/>
      <c r="C10" s="144"/>
      <c r="D10" s="144">
        <f>B10*C10</f>
        <v>0</v>
      </c>
      <c r="E10" s="131"/>
    </row>
    <row r="11" spans="1:10" ht="35" customHeight="1">
      <c r="A11" s="137"/>
      <c r="B11" s="143"/>
      <c r="C11" s="144"/>
      <c r="D11" s="144">
        <f t="shared" ref="D11:D17" si="0">B11*C11</f>
        <v>0</v>
      </c>
      <c r="E11" s="131"/>
    </row>
    <row r="12" spans="1:10" ht="35" customHeight="1">
      <c r="A12" s="137"/>
      <c r="B12" s="143"/>
      <c r="C12" s="144"/>
      <c r="D12" s="144">
        <f t="shared" si="0"/>
        <v>0</v>
      </c>
      <c r="E12" s="131"/>
    </row>
    <row r="13" spans="1:10" ht="35" customHeight="1">
      <c r="A13" s="137"/>
      <c r="B13" s="143"/>
      <c r="C13" s="144"/>
      <c r="D13" s="144">
        <f t="shared" si="0"/>
        <v>0</v>
      </c>
      <c r="E13" s="131"/>
    </row>
    <row r="14" spans="1:10" ht="35" customHeight="1">
      <c r="A14" s="137"/>
      <c r="B14" s="143"/>
      <c r="C14" s="144"/>
      <c r="D14" s="144">
        <f t="shared" si="0"/>
        <v>0</v>
      </c>
      <c r="E14" s="131"/>
    </row>
    <row r="15" spans="1:10" ht="35" customHeight="1">
      <c r="A15" s="137"/>
      <c r="B15" s="143"/>
      <c r="C15" s="144"/>
      <c r="D15" s="144">
        <f t="shared" si="0"/>
        <v>0</v>
      </c>
      <c r="E15" s="131"/>
    </row>
    <row r="16" spans="1:10" ht="35" customHeight="1">
      <c r="A16" s="137"/>
      <c r="B16" s="143"/>
      <c r="C16" s="144"/>
      <c r="D16" s="144">
        <f t="shared" si="0"/>
        <v>0</v>
      </c>
      <c r="E16" s="131"/>
    </row>
    <row r="17" spans="1:5" ht="35" customHeight="1" thickBot="1">
      <c r="A17" s="138"/>
      <c r="B17" s="145"/>
      <c r="C17" s="146"/>
      <c r="D17" s="146">
        <f t="shared" si="0"/>
        <v>0</v>
      </c>
      <c r="E17" s="132"/>
    </row>
    <row r="18" spans="1:5" ht="21.85" customHeight="1" thickBot="1">
      <c r="A18" s="255" t="s">
        <v>57</v>
      </c>
      <c r="B18" s="256"/>
      <c r="C18" s="257"/>
      <c r="D18" s="180">
        <f>SUM(D10:D17)</f>
        <v>0</v>
      </c>
      <c r="E18" s="18"/>
    </row>
    <row r="19" spans="1:5">
      <c r="A19" s="3"/>
      <c r="B19" s="3"/>
      <c r="C19" s="3"/>
      <c r="D19" s="3"/>
      <c r="E19" s="3"/>
    </row>
    <row r="20" spans="1:5">
      <c r="A20" s="3"/>
      <c r="B20" s="3"/>
      <c r="C20" s="3"/>
      <c r="D20" s="3"/>
      <c r="E20" s="3"/>
    </row>
    <row r="21" spans="1:5" ht="16.5" thickBot="1">
      <c r="A21" s="2" t="s">
        <v>56</v>
      </c>
      <c r="B21" s="3"/>
      <c r="C21" s="3"/>
      <c r="D21" s="3"/>
      <c r="E21" s="3"/>
    </row>
    <row r="22" spans="1:5" ht="21.85" customHeight="1">
      <c r="A22" s="14" t="s">
        <v>51</v>
      </c>
      <c r="B22" s="17" t="s">
        <v>52</v>
      </c>
      <c r="C22" s="15" t="s">
        <v>53</v>
      </c>
      <c r="D22" s="15" t="s">
        <v>54</v>
      </c>
      <c r="E22" s="16" t="s">
        <v>55</v>
      </c>
    </row>
    <row r="23" spans="1:5" ht="35" customHeight="1">
      <c r="A23" s="139"/>
      <c r="B23" s="147"/>
      <c r="C23" s="148"/>
      <c r="D23" s="148">
        <f>B23*C23</f>
        <v>0</v>
      </c>
      <c r="E23" s="120"/>
    </row>
    <row r="24" spans="1:5" ht="35" customHeight="1">
      <c r="A24" s="139"/>
      <c r="B24" s="147"/>
      <c r="C24" s="148"/>
      <c r="D24" s="148">
        <f t="shared" ref="D24:D34" si="1">B24*C24</f>
        <v>0</v>
      </c>
      <c r="E24" s="120"/>
    </row>
    <row r="25" spans="1:5" ht="35" customHeight="1">
      <c r="A25" s="139"/>
      <c r="B25" s="147"/>
      <c r="C25" s="148"/>
      <c r="D25" s="148">
        <f t="shared" si="1"/>
        <v>0</v>
      </c>
      <c r="E25" s="120"/>
    </row>
    <row r="26" spans="1:5" ht="35" customHeight="1">
      <c r="A26" s="139"/>
      <c r="B26" s="147"/>
      <c r="C26" s="148"/>
      <c r="D26" s="148">
        <f t="shared" si="1"/>
        <v>0</v>
      </c>
      <c r="E26" s="120"/>
    </row>
    <row r="27" spans="1:5" ht="35" customHeight="1">
      <c r="A27" s="139"/>
      <c r="B27" s="147"/>
      <c r="C27" s="148"/>
      <c r="D27" s="148">
        <f t="shared" si="1"/>
        <v>0</v>
      </c>
      <c r="E27" s="120"/>
    </row>
    <row r="28" spans="1:5" ht="35" customHeight="1">
      <c r="A28" s="139"/>
      <c r="B28" s="147"/>
      <c r="C28" s="148"/>
      <c r="D28" s="148">
        <f t="shared" si="1"/>
        <v>0</v>
      </c>
      <c r="E28" s="120"/>
    </row>
    <row r="29" spans="1:5" ht="35" customHeight="1">
      <c r="A29" s="139"/>
      <c r="B29" s="147"/>
      <c r="C29" s="148"/>
      <c r="D29" s="148">
        <f t="shared" si="1"/>
        <v>0</v>
      </c>
      <c r="E29" s="120"/>
    </row>
    <row r="30" spans="1:5" ht="35" customHeight="1">
      <c r="A30" s="139"/>
      <c r="B30" s="147"/>
      <c r="C30" s="148"/>
      <c r="D30" s="148">
        <f t="shared" si="1"/>
        <v>0</v>
      </c>
      <c r="E30" s="120"/>
    </row>
    <row r="31" spans="1:5" ht="35" customHeight="1">
      <c r="A31" s="139"/>
      <c r="B31" s="147"/>
      <c r="C31" s="148"/>
      <c r="D31" s="148">
        <f t="shared" si="1"/>
        <v>0</v>
      </c>
      <c r="E31" s="120"/>
    </row>
    <row r="32" spans="1:5" ht="35" customHeight="1">
      <c r="A32" s="139"/>
      <c r="B32" s="147"/>
      <c r="C32" s="148"/>
      <c r="D32" s="148">
        <f t="shared" si="1"/>
        <v>0</v>
      </c>
      <c r="E32" s="120"/>
    </row>
    <row r="33" spans="1:5" ht="35" customHeight="1">
      <c r="A33" s="139"/>
      <c r="B33" s="147"/>
      <c r="C33" s="148"/>
      <c r="D33" s="148">
        <f t="shared" si="1"/>
        <v>0</v>
      </c>
      <c r="E33" s="120"/>
    </row>
    <row r="34" spans="1:5" ht="35" customHeight="1" thickBot="1">
      <c r="A34" s="140"/>
      <c r="B34" s="149"/>
      <c r="C34" s="150"/>
      <c r="D34" s="150">
        <f t="shared" si="1"/>
        <v>0</v>
      </c>
      <c r="E34" s="121"/>
    </row>
    <row r="35" spans="1:5" ht="21.85" customHeight="1" thickBot="1">
      <c r="A35" s="255" t="s">
        <v>57</v>
      </c>
      <c r="B35" s="256"/>
      <c r="C35" s="257"/>
      <c r="D35" s="180">
        <f>SUM(D23:D34)</f>
        <v>0</v>
      </c>
      <c r="E35" s="18"/>
    </row>
  </sheetData>
  <sheetProtection algorithmName="SHA-512" hashValue="TlcJHCNhzUUdfUSGMSqnfiAYFnGAG9PG/uCUUBX/aZMMjVFiT5VVL57XATSnSO8MJ65MlDPpTBkJj5QxzyV9vw==" saltValue="vqUjCULsoKRqXIBQd0td6Q==" spinCount="100000" sheet="1" insertRows="0" selectLockedCells="1"/>
  <mergeCells count="3">
    <mergeCell ref="A1:B1"/>
    <mergeCell ref="A18:C18"/>
    <mergeCell ref="A35:C35"/>
  </mergeCells>
  <phoneticPr fontId="1"/>
  <dataValidations count="2">
    <dataValidation imeMode="off" allowBlank="1" showInputMessage="1" showErrorMessage="1" sqref="B4:B5 B10:D17 B23:D34" xr:uid="{CD3E8418-9AF1-45BA-86DB-F0900ABDDDD9}"/>
    <dataValidation imeMode="hiragana" allowBlank="1" showInputMessage="1" showErrorMessage="1" sqref="E10:E17 A10:A17 A23:A34 E23:E34" xr:uid="{470E8DC0-2482-4371-959B-9677D168BB50}"/>
  </dataValidations>
  <pageMargins left="0.7" right="0.7" top="0.75" bottom="0.75" header="0.3" footer="0.3"/>
  <pageSetup paperSize="9" scale="6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914C6-B55F-49E7-905F-34F920D247D0}">
  <dimension ref="A1:J35"/>
  <sheetViews>
    <sheetView view="pageBreakPreview" zoomScale="85" zoomScaleNormal="100" zoomScaleSheetLayoutView="85" workbookViewId="0">
      <selection activeCell="B4" sqref="B4"/>
    </sheetView>
  </sheetViews>
  <sheetFormatPr defaultRowHeight="12.75"/>
  <cols>
    <col min="1" max="1" width="34" style="3" customWidth="1"/>
    <col min="2" max="3" width="15.375" style="3" customWidth="1"/>
    <col min="4" max="4" width="19.875" style="3" customWidth="1"/>
    <col min="5" max="5" width="35.875" style="3" customWidth="1"/>
    <col min="6" max="9" width="9" style="3"/>
    <col min="10" max="10" width="0" style="3" hidden="1" customWidth="1"/>
    <col min="11" max="16384" width="9" style="3"/>
  </cols>
  <sheetData>
    <row r="1" spans="1:10" ht="25.5">
      <c r="A1" s="258" t="s">
        <v>162</v>
      </c>
      <c r="B1" s="258"/>
      <c r="D1" s="20"/>
    </row>
    <row r="2" spans="1:10" ht="21.4" customHeight="1">
      <c r="E2" s="113" t="str">
        <f>IF('1_学内団体結成・継続届'!$C$35=0,"",'1_学内団体結成・継続届'!$C$35)</f>
        <v/>
      </c>
    </row>
    <row r="3" spans="1:10" ht="21.4" customHeight="1" thickBot="1">
      <c r="A3" s="115" t="s">
        <v>166</v>
      </c>
      <c r="B3" s="111"/>
      <c r="C3" s="111"/>
      <c r="D3" s="112"/>
      <c r="E3" s="8"/>
    </row>
    <row r="4" spans="1:10" ht="30" customHeight="1">
      <c r="A4" s="116" t="s">
        <v>165</v>
      </c>
      <c r="B4" s="153">
        <v>40000</v>
      </c>
    </row>
    <row r="5" spans="1:10" ht="30" customHeight="1" thickBot="1">
      <c r="A5" s="117" t="s">
        <v>167</v>
      </c>
      <c r="B5" s="154">
        <v>5000</v>
      </c>
    </row>
    <row r="6" spans="1:10" ht="21.85" customHeight="1" thickBot="1">
      <c r="A6" s="119" t="s">
        <v>168</v>
      </c>
      <c r="B6" s="118">
        <f>SUM(B4:B5)</f>
        <v>45000</v>
      </c>
      <c r="C6" s="124" t="str">
        <f>IF(B6=SUM(D18-D35),"-","← 預貯金残高と収入支出の差額が一致していません")</f>
        <v>-</v>
      </c>
    </row>
    <row r="8" spans="1:10" ht="16.5" thickBot="1">
      <c r="A8" s="2" t="s">
        <v>50</v>
      </c>
      <c r="J8" s="114" t="str">
        <f>IF(D18=D35,"","×")</f>
        <v>×</v>
      </c>
    </row>
    <row r="9" spans="1:10" ht="21.85" customHeight="1">
      <c r="A9" s="14" t="s">
        <v>51</v>
      </c>
      <c r="B9" s="17" t="s">
        <v>52</v>
      </c>
      <c r="C9" s="15" t="s">
        <v>53</v>
      </c>
      <c r="D9" s="15" t="s">
        <v>54</v>
      </c>
      <c r="E9" s="16" t="s">
        <v>55</v>
      </c>
    </row>
    <row r="10" spans="1:10" ht="35" customHeight="1">
      <c r="A10" s="68" t="s">
        <v>169</v>
      </c>
      <c r="B10" s="69">
        <v>1</v>
      </c>
      <c r="C10" s="70">
        <v>25000</v>
      </c>
      <c r="D10" s="22">
        <f>B10*C10</f>
        <v>25000</v>
      </c>
      <c r="E10" s="122"/>
    </row>
    <row r="11" spans="1:10" ht="35" customHeight="1">
      <c r="A11" s="68" t="s">
        <v>170</v>
      </c>
      <c r="B11" s="69">
        <v>1</v>
      </c>
      <c r="C11" s="70">
        <v>10000</v>
      </c>
      <c r="D11" s="22">
        <f t="shared" ref="D11:D17" si="0">B11*C11</f>
        <v>10000</v>
      </c>
      <c r="E11" s="122"/>
    </row>
    <row r="12" spans="1:10" ht="35" customHeight="1">
      <c r="A12" s="68" t="s">
        <v>171</v>
      </c>
      <c r="B12" s="69">
        <v>1</v>
      </c>
      <c r="C12" s="70">
        <v>20000</v>
      </c>
      <c r="D12" s="22">
        <f t="shared" si="0"/>
        <v>20000</v>
      </c>
      <c r="E12" s="122"/>
    </row>
    <row r="13" spans="1:10" ht="35" customHeight="1">
      <c r="A13" s="68" t="s">
        <v>172</v>
      </c>
      <c r="B13" s="69">
        <v>240</v>
      </c>
      <c r="C13" s="70">
        <v>500</v>
      </c>
      <c r="D13" s="22">
        <f t="shared" si="0"/>
        <v>120000</v>
      </c>
      <c r="E13" s="122" t="s">
        <v>173</v>
      </c>
    </row>
    <row r="14" spans="1:10" ht="35" customHeight="1">
      <c r="A14" s="68"/>
      <c r="B14" s="69"/>
      <c r="C14" s="70"/>
      <c r="D14" s="22">
        <f t="shared" si="0"/>
        <v>0</v>
      </c>
      <c r="E14" s="122"/>
    </row>
    <row r="15" spans="1:10" ht="35" customHeight="1">
      <c r="A15" s="68"/>
      <c r="B15" s="69"/>
      <c r="C15" s="70"/>
      <c r="D15" s="22">
        <f t="shared" si="0"/>
        <v>0</v>
      </c>
      <c r="E15" s="122"/>
    </row>
    <row r="16" spans="1:10" ht="35" customHeight="1">
      <c r="A16" s="68"/>
      <c r="B16" s="69"/>
      <c r="C16" s="70"/>
      <c r="D16" s="22">
        <f t="shared" si="0"/>
        <v>0</v>
      </c>
      <c r="E16" s="122"/>
    </row>
    <row r="17" spans="1:5" ht="35" customHeight="1" thickBot="1">
      <c r="A17" s="71"/>
      <c r="B17" s="72"/>
      <c r="C17" s="73"/>
      <c r="D17" s="23">
        <f t="shared" si="0"/>
        <v>0</v>
      </c>
      <c r="E17" s="123"/>
    </row>
    <row r="18" spans="1:5" ht="21.85" customHeight="1" thickBot="1">
      <c r="A18" s="255" t="s">
        <v>57</v>
      </c>
      <c r="B18" s="256"/>
      <c r="C18" s="257"/>
      <c r="D18" s="21">
        <f>SUM(D10:D17)</f>
        <v>175000</v>
      </c>
      <c r="E18" s="18"/>
    </row>
    <row r="21" spans="1:5" ht="16.5" thickBot="1">
      <c r="A21" s="2" t="s">
        <v>56</v>
      </c>
    </row>
    <row r="22" spans="1:5" ht="21.85" customHeight="1">
      <c r="A22" s="14" t="s">
        <v>51</v>
      </c>
      <c r="B22" s="17" t="s">
        <v>52</v>
      </c>
      <c r="C22" s="15" t="s">
        <v>53</v>
      </c>
      <c r="D22" s="15" t="s">
        <v>54</v>
      </c>
      <c r="E22" s="16" t="s">
        <v>55</v>
      </c>
    </row>
    <row r="23" spans="1:5" ht="35" customHeight="1">
      <c r="A23" s="74" t="s">
        <v>174</v>
      </c>
      <c r="B23" s="75">
        <v>2</v>
      </c>
      <c r="C23" s="76">
        <v>23000</v>
      </c>
      <c r="D23" s="24">
        <f>B23*C23</f>
        <v>46000</v>
      </c>
      <c r="E23" s="120" t="s">
        <v>177</v>
      </c>
    </row>
    <row r="24" spans="1:5" ht="35" customHeight="1">
      <c r="A24" s="74" t="s">
        <v>175</v>
      </c>
      <c r="B24" s="75">
        <v>2</v>
      </c>
      <c r="C24" s="76">
        <v>12000</v>
      </c>
      <c r="D24" s="24">
        <f t="shared" ref="D24:D34" si="1">B24*C24</f>
        <v>24000</v>
      </c>
      <c r="E24" s="120" t="s">
        <v>178</v>
      </c>
    </row>
    <row r="25" spans="1:5" ht="35" customHeight="1">
      <c r="A25" s="74" t="s">
        <v>176</v>
      </c>
      <c r="B25" s="75">
        <v>20</v>
      </c>
      <c r="C25" s="76">
        <v>3000</v>
      </c>
      <c r="D25" s="24">
        <f t="shared" si="1"/>
        <v>60000</v>
      </c>
      <c r="E25" s="120"/>
    </row>
    <row r="26" spans="1:5" ht="35" customHeight="1">
      <c r="A26" s="74"/>
      <c r="B26" s="75"/>
      <c r="C26" s="76"/>
      <c r="D26" s="24">
        <f t="shared" si="1"/>
        <v>0</v>
      </c>
      <c r="E26" s="120"/>
    </row>
    <row r="27" spans="1:5" ht="35" customHeight="1">
      <c r="A27" s="74"/>
      <c r="B27" s="75"/>
      <c r="C27" s="76"/>
      <c r="D27" s="24">
        <f t="shared" si="1"/>
        <v>0</v>
      </c>
      <c r="E27" s="120"/>
    </row>
    <row r="28" spans="1:5" ht="35" customHeight="1">
      <c r="A28" s="74"/>
      <c r="B28" s="75"/>
      <c r="C28" s="76"/>
      <c r="D28" s="24">
        <f t="shared" si="1"/>
        <v>0</v>
      </c>
      <c r="E28" s="120"/>
    </row>
    <row r="29" spans="1:5" ht="35" customHeight="1">
      <c r="A29" s="74"/>
      <c r="B29" s="75"/>
      <c r="C29" s="76"/>
      <c r="D29" s="24">
        <f t="shared" si="1"/>
        <v>0</v>
      </c>
      <c r="E29" s="120"/>
    </row>
    <row r="30" spans="1:5" ht="35" customHeight="1">
      <c r="A30" s="74"/>
      <c r="B30" s="75"/>
      <c r="C30" s="76"/>
      <c r="D30" s="24">
        <f t="shared" si="1"/>
        <v>0</v>
      </c>
      <c r="E30" s="120"/>
    </row>
    <row r="31" spans="1:5" ht="35" customHeight="1">
      <c r="A31" s="74"/>
      <c r="B31" s="75"/>
      <c r="C31" s="76"/>
      <c r="D31" s="24">
        <f t="shared" si="1"/>
        <v>0</v>
      </c>
      <c r="E31" s="120"/>
    </row>
    <row r="32" spans="1:5" ht="35" customHeight="1">
      <c r="A32" s="74"/>
      <c r="B32" s="75"/>
      <c r="C32" s="76"/>
      <c r="D32" s="24">
        <f t="shared" si="1"/>
        <v>0</v>
      </c>
      <c r="E32" s="120"/>
    </row>
    <row r="33" spans="1:5" ht="35" customHeight="1">
      <c r="A33" s="74"/>
      <c r="B33" s="75"/>
      <c r="C33" s="76"/>
      <c r="D33" s="24">
        <f t="shared" si="1"/>
        <v>0</v>
      </c>
      <c r="E33" s="120"/>
    </row>
    <row r="34" spans="1:5" ht="35" customHeight="1" thickBot="1">
      <c r="A34" s="77"/>
      <c r="B34" s="78"/>
      <c r="C34" s="79"/>
      <c r="D34" s="25">
        <f t="shared" si="1"/>
        <v>0</v>
      </c>
      <c r="E34" s="121"/>
    </row>
    <row r="35" spans="1:5" ht="21.85" customHeight="1" thickBot="1">
      <c r="A35" s="255" t="s">
        <v>57</v>
      </c>
      <c r="B35" s="256"/>
      <c r="C35" s="257"/>
      <c r="D35" s="21">
        <f>SUM(D23:D34)</f>
        <v>130000</v>
      </c>
      <c r="E35" s="18"/>
    </row>
  </sheetData>
  <sheetProtection sheet="1" selectLockedCells="1"/>
  <mergeCells count="3">
    <mergeCell ref="A1:B1"/>
    <mergeCell ref="A18:C18"/>
    <mergeCell ref="A35:C35"/>
  </mergeCells>
  <phoneticPr fontId="1"/>
  <pageMargins left="0.7" right="0.7" top="0.75" bottom="0.75" header="0.3" footer="0.3"/>
  <pageSetup paperSize="9" scale="66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L43"/>
  <sheetViews>
    <sheetView view="pageBreakPreview" zoomScale="85" zoomScaleNormal="100" zoomScaleSheetLayoutView="85" workbookViewId="0">
      <selection activeCell="J13" sqref="J13:L13"/>
    </sheetView>
  </sheetViews>
  <sheetFormatPr defaultRowHeight="17.649999999999999"/>
  <sheetData>
    <row r="1" spans="1:12" ht="27.75">
      <c r="A1" s="3"/>
      <c r="B1" s="3"/>
      <c r="C1" s="231" t="s">
        <v>74</v>
      </c>
      <c r="D1" s="231"/>
      <c r="E1" s="231"/>
      <c r="F1" s="231"/>
      <c r="G1" s="231"/>
      <c r="H1" s="231"/>
      <c r="I1" s="231"/>
      <c r="J1" s="231"/>
      <c r="K1" s="3"/>
      <c r="L1" s="3"/>
    </row>
    <row r="2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>
      <c r="A4" s="3"/>
      <c r="B4" s="3"/>
      <c r="C4" s="3"/>
      <c r="D4" s="3"/>
      <c r="E4" s="3"/>
      <c r="F4" s="3"/>
      <c r="G4" s="3"/>
      <c r="H4" s="3"/>
      <c r="I4" s="3"/>
      <c r="J4" s="262" cm="1">
        <f t="array" ref="J4">'1_学内団体結成・継続届'!$J$5:$J$5</f>
        <v>45717</v>
      </c>
      <c r="K4" s="262"/>
      <c r="L4" s="262"/>
    </row>
    <row r="5" spans="1:1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ht="21">
      <c r="A6" s="9" t="s">
        <v>16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>
      <c r="A9" s="3"/>
      <c r="B9" s="3"/>
      <c r="C9" s="3"/>
      <c r="D9" s="3"/>
      <c r="E9" s="3"/>
      <c r="F9" s="3"/>
      <c r="G9" s="3"/>
      <c r="H9" s="8"/>
      <c r="I9" s="7" t="s">
        <v>73</v>
      </c>
      <c r="J9" s="263" t="str">
        <f>IF('1_学内団体結成・継続届'!$C$35="","",'1_学内団体結成・継続届'!$C$35)</f>
        <v/>
      </c>
      <c r="K9" s="263"/>
      <c r="L9" s="263"/>
    </row>
    <row r="10" spans="1:1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2">
      <c r="A11" s="3"/>
      <c r="B11" s="3"/>
      <c r="C11" s="3"/>
      <c r="D11" s="3"/>
      <c r="E11" s="3"/>
      <c r="F11" s="3"/>
      <c r="G11" s="3"/>
      <c r="H11" s="3"/>
      <c r="I11" s="7" t="s">
        <v>17</v>
      </c>
      <c r="J11" s="234"/>
      <c r="K11" s="234"/>
      <c r="L11" s="234"/>
    </row>
    <row r="12" spans="1:12">
      <c r="A12" s="3"/>
      <c r="B12" s="3"/>
      <c r="C12" s="3"/>
      <c r="D12" s="3"/>
      <c r="E12" s="3"/>
      <c r="F12" s="3"/>
      <c r="G12" s="3"/>
      <c r="H12" s="3"/>
      <c r="I12" s="8"/>
      <c r="J12" s="2"/>
      <c r="K12" s="2"/>
      <c r="L12" s="2"/>
    </row>
    <row r="13" spans="1:12">
      <c r="A13" s="3"/>
      <c r="B13" s="3"/>
      <c r="C13" s="3"/>
      <c r="D13" s="3"/>
      <c r="E13" s="3"/>
      <c r="F13" s="3"/>
      <c r="G13" s="3"/>
      <c r="H13" s="3"/>
      <c r="I13" s="7" t="s">
        <v>70</v>
      </c>
      <c r="J13" s="234"/>
      <c r="K13" s="234"/>
      <c r="L13" s="234"/>
    </row>
    <row r="14" spans="1:12">
      <c r="A14" s="3"/>
      <c r="B14" s="3"/>
      <c r="C14" s="3"/>
      <c r="D14" s="3"/>
      <c r="E14" s="3"/>
      <c r="F14" s="3"/>
      <c r="G14" s="3"/>
      <c r="H14" s="3"/>
      <c r="I14" s="8"/>
      <c r="J14" s="2"/>
      <c r="K14" s="2"/>
      <c r="L14" s="2"/>
    </row>
    <row r="15" spans="1:1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43.5" customHeight="1">
      <c r="A17" s="260" t="s">
        <v>85</v>
      </c>
      <c r="B17" s="260"/>
      <c r="C17" s="260"/>
      <c r="D17" s="260"/>
      <c r="E17" s="260"/>
      <c r="F17" s="260"/>
      <c r="G17" s="260"/>
      <c r="H17" s="260"/>
      <c r="I17" s="260"/>
      <c r="J17" s="260"/>
      <c r="K17" s="260"/>
      <c r="L17" s="260"/>
    </row>
    <row r="18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ht="18.75">
      <c r="A20" s="3"/>
      <c r="B20" s="3"/>
      <c r="C20" s="3"/>
      <c r="D20" s="3"/>
      <c r="E20" s="3"/>
      <c r="F20" s="238" t="s">
        <v>23</v>
      </c>
      <c r="G20" s="242"/>
      <c r="H20" s="3"/>
      <c r="I20" s="3"/>
      <c r="J20" s="3"/>
      <c r="K20" s="3"/>
      <c r="L20" s="3"/>
    </row>
    <row r="21" spans="1:1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 ht="28.5" customHeight="1">
      <c r="A23" s="3"/>
      <c r="B23" s="81" t="s">
        <v>75</v>
      </c>
      <c r="C23" s="261" t="s">
        <v>80</v>
      </c>
      <c r="D23" s="261"/>
      <c r="E23" s="261"/>
      <c r="F23" s="261"/>
      <c r="G23" s="261"/>
      <c r="H23" s="261"/>
      <c r="I23" s="261"/>
      <c r="J23" s="261"/>
      <c r="K23" s="261"/>
      <c r="L23" s="3"/>
    </row>
    <row r="24" spans="1:12" ht="18.75">
      <c r="A24" s="3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3"/>
    </row>
    <row r="25" spans="1:12" ht="43.5" customHeight="1">
      <c r="A25" s="3"/>
      <c r="B25" s="81" t="s">
        <v>76</v>
      </c>
      <c r="C25" s="259" t="s">
        <v>81</v>
      </c>
      <c r="D25" s="259"/>
      <c r="E25" s="259"/>
      <c r="F25" s="259"/>
      <c r="G25" s="259"/>
      <c r="H25" s="259"/>
      <c r="I25" s="259"/>
      <c r="J25" s="259"/>
      <c r="K25" s="259"/>
      <c r="L25" s="3"/>
    </row>
    <row r="26" spans="1:12" ht="18.75">
      <c r="A26" s="3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3"/>
    </row>
    <row r="27" spans="1:12" ht="43.5" customHeight="1">
      <c r="A27" s="3"/>
      <c r="B27" s="81" t="s">
        <v>77</v>
      </c>
      <c r="C27" s="259" t="s">
        <v>82</v>
      </c>
      <c r="D27" s="259"/>
      <c r="E27" s="259"/>
      <c r="F27" s="259"/>
      <c r="G27" s="259"/>
      <c r="H27" s="259"/>
      <c r="I27" s="259"/>
      <c r="J27" s="259"/>
      <c r="K27" s="259"/>
      <c r="L27" s="3"/>
    </row>
    <row r="28" spans="1:12" ht="18.75">
      <c r="A28" s="3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3"/>
    </row>
    <row r="29" spans="1:12" ht="44.25" customHeight="1">
      <c r="A29" s="3"/>
      <c r="B29" s="81" t="s">
        <v>78</v>
      </c>
      <c r="C29" s="259" t="s">
        <v>83</v>
      </c>
      <c r="D29" s="259"/>
      <c r="E29" s="259"/>
      <c r="F29" s="259"/>
      <c r="G29" s="259"/>
      <c r="H29" s="259"/>
      <c r="I29" s="259"/>
      <c r="J29" s="259"/>
      <c r="K29" s="259"/>
      <c r="L29" s="3"/>
    </row>
    <row r="30" spans="1:12" ht="18.75">
      <c r="A30" s="3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3"/>
    </row>
    <row r="31" spans="1:12" ht="28.5" customHeight="1">
      <c r="A31" s="3"/>
      <c r="B31" s="81" t="s">
        <v>79</v>
      </c>
      <c r="C31" s="261" t="s">
        <v>84</v>
      </c>
      <c r="D31" s="261"/>
      <c r="E31" s="261"/>
      <c r="F31" s="261"/>
      <c r="G31" s="261"/>
      <c r="H31" s="261"/>
      <c r="I31" s="261"/>
      <c r="J31" s="261"/>
      <c r="K31" s="261"/>
      <c r="L31" s="3"/>
    </row>
    <row r="32" spans="1:12" ht="18.75">
      <c r="A32" s="3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3"/>
    </row>
    <row r="33" spans="1:12" ht="28.5" customHeight="1">
      <c r="A33" s="3"/>
      <c r="B33" s="81"/>
      <c r="C33" s="261"/>
      <c r="D33" s="261"/>
      <c r="E33" s="261"/>
      <c r="F33" s="261"/>
      <c r="G33" s="261"/>
      <c r="H33" s="261"/>
      <c r="I33" s="261"/>
      <c r="J33" s="261"/>
      <c r="K33" s="261"/>
      <c r="L33" s="3"/>
    </row>
    <row r="34" spans="1:12" ht="18.75">
      <c r="A34" s="3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3"/>
    </row>
    <row r="35" spans="1:12" ht="28.5" customHeight="1">
      <c r="A35" s="3"/>
      <c r="B35" s="81"/>
      <c r="C35" s="261"/>
      <c r="D35" s="261"/>
      <c r="E35" s="261"/>
      <c r="F35" s="261"/>
      <c r="G35" s="261"/>
      <c r="H35" s="261"/>
      <c r="I35" s="261"/>
      <c r="J35" s="261"/>
      <c r="K35" s="261"/>
      <c r="L35" s="3"/>
    </row>
    <row r="36" spans="1:12">
      <c r="A36" s="3"/>
      <c r="K36" s="3"/>
      <c r="L36" s="3"/>
    </row>
    <row r="37" spans="1:12">
      <c r="A37" s="3"/>
      <c r="K37" s="3"/>
      <c r="L37" s="3"/>
    </row>
    <row r="38" spans="1:12">
      <c r="A38" s="3"/>
      <c r="K38" s="3"/>
      <c r="L38" s="3"/>
    </row>
    <row r="39" spans="1:12">
      <c r="A39" s="3"/>
      <c r="K39" s="3"/>
      <c r="L39" s="3"/>
    </row>
    <row r="40" spans="1:12">
      <c r="A40" s="3"/>
      <c r="K40" s="3"/>
      <c r="L40" s="3"/>
    </row>
    <row r="41" spans="1:12">
      <c r="A41" s="3"/>
      <c r="K41" s="3"/>
      <c r="L41" s="3"/>
    </row>
    <row r="42" spans="1:12">
      <c r="A42" s="3"/>
      <c r="K42" s="3"/>
      <c r="L42" s="3"/>
    </row>
    <row r="43" spans="1:12">
      <c r="A43" s="3"/>
      <c r="K43" s="3"/>
      <c r="L43" s="3"/>
    </row>
  </sheetData>
  <sheetProtection algorithmName="SHA-512" hashValue="g4EVkU40xavW0COTWpgNShUgWhtCnO8Ve2VPcEicTvNYZQJquDKp1KG3z1QwucCjs0FXVoqPEm/qBhCrX06WTg==" saltValue="LxJkdcq4kuEUk0/mYAJ3lQ==" spinCount="100000" sheet="1" selectLockedCells="1"/>
  <mergeCells count="14">
    <mergeCell ref="C1:J1"/>
    <mergeCell ref="J4:L4"/>
    <mergeCell ref="J11:L11"/>
    <mergeCell ref="J13:L13"/>
    <mergeCell ref="J9:L9"/>
    <mergeCell ref="C25:K25"/>
    <mergeCell ref="A17:L17"/>
    <mergeCell ref="F20:G20"/>
    <mergeCell ref="C23:K23"/>
    <mergeCell ref="C35:K35"/>
    <mergeCell ref="C33:K33"/>
    <mergeCell ref="C31:K31"/>
    <mergeCell ref="C29:K29"/>
    <mergeCell ref="C27:K27"/>
  </mergeCells>
  <phoneticPr fontId="1"/>
  <dataValidations count="2">
    <dataValidation imeMode="off" allowBlank="1" showInputMessage="1" showErrorMessage="1" sqref="J11:L11" xr:uid="{716C4680-72F1-4089-9850-1B049E564903}"/>
    <dataValidation imeMode="hiragana" allowBlank="1" showInputMessage="1" showErrorMessage="1" sqref="J13:L13" xr:uid="{FF8094C0-2633-4A57-9401-CAF3F642241A}"/>
  </dataValidations>
  <pageMargins left="0.7" right="0.7" top="0.75" bottom="0.75" header="0.3" footer="0.3"/>
  <pageSetup paperSize="9" scale="74" orientation="portrait" r:id="rId1"/>
  <ignoredErrors>
    <ignoredError sqref="B23 B25 B27 B29 B3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L35"/>
  <sheetViews>
    <sheetView view="pageBreakPreview" topLeftCell="C1" zoomScaleNormal="130" zoomScaleSheetLayoutView="100" workbookViewId="0">
      <selection activeCell="D5" sqref="D5"/>
    </sheetView>
  </sheetViews>
  <sheetFormatPr defaultRowHeight="12.75" outlineLevelCol="1"/>
  <cols>
    <col min="1" max="2" width="6.5" style="181" hidden="1" customWidth="1" outlineLevel="1"/>
    <col min="3" max="3" width="6.125" style="181" customWidth="1" collapsed="1"/>
    <col min="4" max="4" width="14.625" style="181" customWidth="1"/>
    <col min="5" max="5" width="24.875" style="181" customWidth="1"/>
    <col min="6" max="6" width="20.5625" style="181" customWidth="1"/>
    <col min="7" max="7" width="5.625" style="181" customWidth="1"/>
    <col min="8" max="8" width="6.625" style="181" customWidth="1"/>
    <col min="9" max="9" width="9.5" style="181" customWidth="1"/>
    <col min="10" max="10" width="8" style="181" customWidth="1"/>
    <col min="11" max="11" width="39.375" style="181" customWidth="1"/>
    <col min="12" max="12" width="24.875" style="181" customWidth="1"/>
    <col min="13" max="16384" width="9" style="181"/>
  </cols>
  <sheetData>
    <row r="1" spans="1:12" ht="28.5" customHeight="1">
      <c r="A1" s="10"/>
      <c r="B1" s="10"/>
      <c r="C1" s="264" t="s">
        <v>58</v>
      </c>
      <c r="D1" s="264"/>
      <c r="E1" s="264"/>
      <c r="F1" s="50" t="s">
        <v>290</v>
      </c>
      <c r="G1" s="50"/>
      <c r="H1" s="50"/>
      <c r="I1" s="50"/>
      <c r="J1" s="50"/>
      <c r="K1" s="50"/>
      <c r="L1" s="26"/>
    </row>
    <row r="2" spans="1:12" ht="9.75" customHeight="1">
      <c r="A2" s="10"/>
      <c r="B2" s="10"/>
      <c r="C2" s="51"/>
      <c r="D2" s="50"/>
      <c r="E2" s="50"/>
      <c r="F2" s="50"/>
      <c r="G2" s="50"/>
      <c r="H2" s="50"/>
      <c r="I2" s="50"/>
      <c r="J2" s="50"/>
      <c r="K2" s="50"/>
      <c r="L2" s="26"/>
    </row>
    <row r="3" spans="1:12">
      <c r="A3" s="10"/>
      <c r="B3" s="10"/>
      <c r="C3" s="10" t="s">
        <v>59</v>
      </c>
      <c r="D3" s="10"/>
      <c r="E3" s="10"/>
      <c r="F3" s="10"/>
      <c r="G3" s="10"/>
      <c r="H3" s="10"/>
      <c r="I3" s="10"/>
      <c r="J3" s="10"/>
      <c r="K3" s="10"/>
      <c r="L3" s="10"/>
    </row>
    <row r="4" spans="1:12" ht="13.5" customHeight="1">
      <c r="A4" s="197" t="s">
        <v>292</v>
      </c>
      <c r="B4" s="198" t="s">
        <v>293</v>
      </c>
      <c r="C4" s="199" t="s">
        <v>60</v>
      </c>
      <c r="D4" s="200" t="s">
        <v>61</v>
      </c>
      <c r="E4" s="200" t="s">
        <v>62</v>
      </c>
      <c r="F4" s="201" t="s">
        <v>63</v>
      </c>
      <c r="G4" s="200" t="s">
        <v>64</v>
      </c>
      <c r="H4" s="200" t="s">
        <v>65</v>
      </c>
      <c r="I4" s="200" t="s">
        <v>66</v>
      </c>
      <c r="J4" s="200" t="s">
        <v>67</v>
      </c>
      <c r="K4" s="201" t="s">
        <v>68</v>
      </c>
      <c r="L4" s="202" t="s">
        <v>86</v>
      </c>
    </row>
    <row r="5" spans="1:12">
      <c r="A5" s="182" t="str">
        <f>'1_学内団体結成・継続届'!$D$37</f>
        <v>-</v>
      </c>
      <c r="B5" s="183" t="str">
        <f>IF(AND('1_学内団体結成・継続届'!$C$35=0,I5=""),"",'1_学内団体結成・継続届'!$C$35)</f>
        <v/>
      </c>
      <c r="C5" s="184" t="str">
        <f t="shared" ref="C5:C34" si="0">IF(COUNTA(D5:L5)=1,"-",ROW()-4)</f>
        <v>-</v>
      </c>
      <c r="D5" s="30"/>
      <c r="E5" s="31"/>
      <c r="F5" s="30"/>
      <c r="G5" s="32"/>
      <c r="H5" s="30"/>
      <c r="I5" s="33"/>
      <c r="J5" s="185" t="str">
        <f>IF(OR(G5="",I5=""),"",G5*I5)</f>
        <v/>
      </c>
      <c r="K5" s="128"/>
      <c r="L5" s="101"/>
    </row>
    <row r="6" spans="1:12">
      <c r="A6" s="186" t="str">
        <f>'1_学内団体結成・継続届'!$D$37</f>
        <v>-</v>
      </c>
      <c r="B6" s="187" t="str">
        <f>IF(AND('1_学内団体結成・継続届'!$C$35=0,I6=""),"",'1_学内団体結成・継続届'!$C$35)</f>
        <v/>
      </c>
      <c r="C6" s="188" t="str">
        <f t="shared" si="0"/>
        <v>-</v>
      </c>
      <c r="D6" s="36"/>
      <c r="E6" s="37"/>
      <c r="F6" s="36"/>
      <c r="G6" s="38"/>
      <c r="H6" s="36"/>
      <c r="I6" s="39"/>
      <c r="J6" s="189" t="str">
        <f t="shared" ref="J6:J34" si="1">IF(OR(G6="",I6=""),"",G6*I6)</f>
        <v/>
      </c>
      <c r="K6" s="129"/>
      <c r="L6" s="102"/>
    </row>
    <row r="7" spans="1:12">
      <c r="A7" s="186" t="str">
        <f>'1_学内団体結成・継続届'!$D$37</f>
        <v>-</v>
      </c>
      <c r="B7" s="187" t="str">
        <f>IF(AND('1_学内団体結成・継続届'!$C$35=0,I7=""),"",'1_学内団体結成・継続届'!$C$35)</f>
        <v/>
      </c>
      <c r="C7" s="188" t="str">
        <f t="shared" si="0"/>
        <v>-</v>
      </c>
      <c r="D7" s="36"/>
      <c r="E7" s="37"/>
      <c r="F7" s="36"/>
      <c r="G7" s="38"/>
      <c r="H7" s="36"/>
      <c r="I7" s="39"/>
      <c r="J7" s="189" t="str">
        <f t="shared" si="1"/>
        <v/>
      </c>
      <c r="K7" s="129"/>
      <c r="L7" s="102"/>
    </row>
    <row r="8" spans="1:12">
      <c r="A8" s="186" t="str">
        <f>'1_学内団体結成・継続届'!$D$37</f>
        <v>-</v>
      </c>
      <c r="B8" s="187" t="str">
        <f>IF(AND('1_学内団体結成・継続届'!$C$35=0,I8=""),"",'1_学内団体結成・継続届'!$C$35)</f>
        <v/>
      </c>
      <c r="C8" s="188" t="str">
        <f t="shared" si="0"/>
        <v>-</v>
      </c>
      <c r="D8" s="36"/>
      <c r="E8" s="37"/>
      <c r="F8" s="36"/>
      <c r="G8" s="38"/>
      <c r="H8" s="36"/>
      <c r="I8" s="39"/>
      <c r="J8" s="189" t="str">
        <f t="shared" si="1"/>
        <v/>
      </c>
      <c r="K8" s="129"/>
      <c r="L8" s="102"/>
    </row>
    <row r="9" spans="1:12">
      <c r="A9" s="186" t="str">
        <f>'1_学内団体結成・継続届'!$D$37</f>
        <v>-</v>
      </c>
      <c r="B9" s="187" t="str">
        <f>IF(AND('1_学内団体結成・継続届'!$C$35=0,I9=""),"",'1_学内団体結成・継続届'!$C$35)</f>
        <v/>
      </c>
      <c r="C9" s="188" t="str">
        <f t="shared" si="0"/>
        <v>-</v>
      </c>
      <c r="D9" s="36"/>
      <c r="E9" s="37"/>
      <c r="F9" s="36"/>
      <c r="G9" s="38"/>
      <c r="H9" s="36"/>
      <c r="I9" s="39"/>
      <c r="J9" s="189" t="str">
        <f t="shared" si="1"/>
        <v/>
      </c>
      <c r="K9" s="129"/>
      <c r="L9" s="102"/>
    </row>
    <row r="10" spans="1:12">
      <c r="A10" s="186" t="str">
        <f>'1_学内団体結成・継続届'!$D$37</f>
        <v>-</v>
      </c>
      <c r="B10" s="187" t="str">
        <f>IF(AND('1_学内団体結成・継続届'!$C$35=0,I10=""),"",'1_学内団体結成・継続届'!$C$35)</f>
        <v/>
      </c>
      <c r="C10" s="188" t="str">
        <f t="shared" si="0"/>
        <v>-</v>
      </c>
      <c r="D10" s="36"/>
      <c r="E10" s="37"/>
      <c r="F10" s="36"/>
      <c r="G10" s="38"/>
      <c r="H10" s="36"/>
      <c r="I10" s="39"/>
      <c r="J10" s="189" t="str">
        <f t="shared" si="1"/>
        <v/>
      </c>
      <c r="K10" s="129"/>
      <c r="L10" s="102"/>
    </row>
    <row r="11" spans="1:12">
      <c r="A11" s="186" t="str">
        <f>'1_学内団体結成・継続届'!$D$37</f>
        <v>-</v>
      </c>
      <c r="B11" s="187" t="str">
        <f>IF(AND('1_学内団体結成・継続届'!$C$35=0,I11=""),"",'1_学内団体結成・継続届'!$C$35)</f>
        <v/>
      </c>
      <c r="C11" s="188" t="str">
        <f t="shared" si="0"/>
        <v>-</v>
      </c>
      <c r="D11" s="36"/>
      <c r="E11" s="37"/>
      <c r="F11" s="36"/>
      <c r="G11" s="38"/>
      <c r="H11" s="36"/>
      <c r="I11" s="39"/>
      <c r="J11" s="189" t="str">
        <f t="shared" si="1"/>
        <v/>
      </c>
      <c r="K11" s="129"/>
      <c r="L11" s="102"/>
    </row>
    <row r="12" spans="1:12">
      <c r="A12" s="186" t="str">
        <f>'1_学内団体結成・継続届'!$D$37</f>
        <v>-</v>
      </c>
      <c r="B12" s="187" t="str">
        <f>IF(AND('1_学内団体結成・継続届'!$C$35=0,I12=""),"",'1_学内団体結成・継続届'!$C$35)</f>
        <v/>
      </c>
      <c r="C12" s="188" t="str">
        <f t="shared" si="0"/>
        <v>-</v>
      </c>
      <c r="D12" s="36"/>
      <c r="E12" s="37"/>
      <c r="F12" s="36"/>
      <c r="G12" s="38"/>
      <c r="H12" s="36"/>
      <c r="I12" s="39"/>
      <c r="J12" s="189" t="str">
        <f t="shared" si="1"/>
        <v/>
      </c>
      <c r="K12" s="129"/>
      <c r="L12" s="102"/>
    </row>
    <row r="13" spans="1:12">
      <c r="A13" s="186" t="str">
        <f>'1_学内団体結成・継続届'!$D$37</f>
        <v>-</v>
      </c>
      <c r="B13" s="187" t="str">
        <f>IF(AND('1_学内団体結成・継続届'!$C$35=0,I13=""),"",'1_学内団体結成・継続届'!$C$35)</f>
        <v/>
      </c>
      <c r="C13" s="188" t="str">
        <f t="shared" si="0"/>
        <v>-</v>
      </c>
      <c r="D13" s="36"/>
      <c r="E13" s="37"/>
      <c r="F13" s="36"/>
      <c r="G13" s="38"/>
      <c r="H13" s="36"/>
      <c r="I13" s="39"/>
      <c r="J13" s="189" t="str">
        <f t="shared" si="1"/>
        <v/>
      </c>
      <c r="K13" s="129"/>
      <c r="L13" s="102"/>
    </row>
    <row r="14" spans="1:12">
      <c r="A14" s="186" t="str">
        <f>'1_学内団体結成・継続届'!$D$37</f>
        <v>-</v>
      </c>
      <c r="B14" s="187" t="str">
        <f>IF(AND('1_学内団体結成・継続届'!$C$35=0,I14=""),"",'1_学内団体結成・継続届'!$C$35)</f>
        <v/>
      </c>
      <c r="C14" s="188" t="str">
        <f t="shared" si="0"/>
        <v>-</v>
      </c>
      <c r="D14" s="36"/>
      <c r="E14" s="37"/>
      <c r="F14" s="36"/>
      <c r="G14" s="38"/>
      <c r="H14" s="36"/>
      <c r="I14" s="39"/>
      <c r="J14" s="189" t="str">
        <f t="shared" si="1"/>
        <v/>
      </c>
      <c r="K14" s="129"/>
      <c r="L14" s="102"/>
    </row>
    <row r="15" spans="1:12">
      <c r="A15" s="186" t="str">
        <f>'1_学内団体結成・継続届'!$D$37</f>
        <v>-</v>
      </c>
      <c r="B15" s="187" t="str">
        <f>IF(AND('1_学内団体結成・継続届'!$C$35=0,I15=""),"",'1_学内団体結成・継続届'!$C$35)</f>
        <v/>
      </c>
      <c r="C15" s="188" t="str">
        <f t="shared" si="0"/>
        <v>-</v>
      </c>
      <c r="D15" s="36"/>
      <c r="E15" s="37"/>
      <c r="F15" s="36"/>
      <c r="G15" s="38"/>
      <c r="H15" s="36"/>
      <c r="I15" s="39"/>
      <c r="J15" s="189" t="str">
        <f t="shared" si="1"/>
        <v/>
      </c>
      <c r="K15" s="129"/>
      <c r="L15" s="102"/>
    </row>
    <row r="16" spans="1:12">
      <c r="A16" s="186" t="str">
        <f>'1_学内団体結成・継続届'!$D$37</f>
        <v>-</v>
      </c>
      <c r="B16" s="187" t="str">
        <f>IF(AND('1_学内団体結成・継続届'!$C$35=0,I16=""),"",'1_学内団体結成・継続届'!$C$35)</f>
        <v/>
      </c>
      <c r="C16" s="188" t="str">
        <f t="shared" si="0"/>
        <v>-</v>
      </c>
      <c r="D16" s="36"/>
      <c r="E16" s="37"/>
      <c r="F16" s="36"/>
      <c r="G16" s="38"/>
      <c r="H16" s="36"/>
      <c r="I16" s="39"/>
      <c r="J16" s="189" t="str">
        <f t="shared" si="1"/>
        <v/>
      </c>
      <c r="K16" s="129"/>
      <c r="L16" s="102"/>
    </row>
    <row r="17" spans="1:12">
      <c r="A17" s="186" t="str">
        <f>'1_学内団体結成・継続届'!$D$37</f>
        <v>-</v>
      </c>
      <c r="B17" s="187" t="str">
        <f>IF(AND('1_学内団体結成・継続届'!$C$35=0,I17=""),"",'1_学内団体結成・継続届'!$C$35)</f>
        <v/>
      </c>
      <c r="C17" s="188" t="str">
        <f t="shared" si="0"/>
        <v>-</v>
      </c>
      <c r="D17" s="36"/>
      <c r="E17" s="37"/>
      <c r="F17" s="36"/>
      <c r="G17" s="38"/>
      <c r="H17" s="36"/>
      <c r="I17" s="39"/>
      <c r="J17" s="189" t="str">
        <f t="shared" si="1"/>
        <v/>
      </c>
      <c r="K17" s="129"/>
      <c r="L17" s="102"/>
    </row>
    <row r="18" spans="1:12">
      <c r="A18" s="186" t="str">
        <f>'1_学内団体結成・継続届'!$D$37</f>
        <v>-</v>
      </c>
      <c r="B18" s="187" t="str">
        <f>IF(AND('1_学内団体結成・継続届'!$C$35=0,I18=""),"",'1_学内団体結成・継続届'!$C$35)</f>
        <v/>
      </c>
      <c r="C18" s="188" t="str">
        <f t="shared" si="0"/>
        <v>-</v>
      </c>
      <c r="D18" s="36"/>
      <c r="E18" s="37"/>
      <c r="F18" s="36"/>
      <c r="G18" s="38"/>
      <c r="H18" s="36"/>
      <c r="I18" s="39"/>
      <c r="J18" s="189" t="str">
        <f t="shared" si="1"/>
        <v/>
      </c>
      <c r="K18" s="129"/>
      <c r="L18" s="102"/>
    </row>
    <row r="19" spans="1:12">
      <c r="A19" s="186" t="str">
        <f>'1_学内団体結成・継続届'!$D$37</f>
        <v>-</v>
      </c>
      <c r="B19" s="187" t="str">
        <f>IF(AND('1_学内団体結成・継続届'!$C$35=0,I19=""),"",'1_学内団体結成・継続届'!$C$35)</f>
        <v/>
      </c>
      <c r="C19" s="188" t="str">
        <f t="shared" si="0"/>
        <v>-</v>
      </c>
      <c r="D19" s="36"/>
      <c r="E19" s="37"/>
      <c r="F19" s="36"/>
      <c r="G19" s="38"/>
      <c r="H19" s="36"/>
      <c r="I19" s="39"/>
      <c r="J19" s="189" t="str">
        <f t="shared" si="1"/>
        <v/>
      </c>
      <c r="K19" s="129"/>
      <c r="L19" s="102"/>
    </row>
    <row r="20" spans="1:12">
      <c r="A20" s="186" t="str">
        <f>'1_学内団体結成・継続届'!$D$37</f>
        <v>-</v>
      </c>
      <c r="B20" s="187" t="str">
        <f>IF(AND('1_学内団体結成・継続届'!$C$35=0,I20=""),"",'1_学内団体結成・継続届'!$C$35)</f>
        <v/>
      </c>
      <c r="C20" s="188" t="str">
        <f t="shared" si="0"/>
        <v>-</v>
      </c>
      <c r="D20" s="36"/>
      <c r="E20" s="37"/>
      <c r="F20" s="36"/>
      <c r="G20" s="38"/>
      <c r="H20" s="36"/>
      <c r="I20" s="39"/>
      <c r="J20" s="189" t="str">
        <f t="shared" si="1"/>
        <v/>
      </c>
      <c r="K20" s="129"/>
      <c r="L20" s="102"/>
    </row>
    <row r="21" spans="1:12">
      <c r="A21" s="186" t="str">
        <f>'1_学内団体結成・継続届'!$D$37</f>
        <v>-</v>
      </c>
      <c r="B21" s="187" t="str">
        <f>IF(AND('1_学内団体結成・継続届'!$C$35=0,I21=""),"",'1_学内団体結成・継続届'!$C$35)</f>
        <v/>
      </c>
      <c r="C21" s="188" t="str">
        <f t="shared" si="0"/>
        <v>-</v>
      </c>
      <c r="D21" s="36"/>
      <c r="E21" s="37"/>
      <c r="F21" s="36"/>
      <c r="G21" s="38"/>
      <c r="H21" s="36"/>
      <c r="I21" s="39"/>
      <c r="J21" s="189" t="str">
        <f t="shared" si="1"/>
        <v/>
      </c>
      <c r="K21" s="129"/>
      <c r="L21" s="102"/>
    </row>
    <row r="22" spans="1:12">
      <c r="A22" s="186" t="str">
        <f>'1_学内団体結成・継続届'!$D$37</f>
        <v>-</v>
      </c>
      <c r="B22" s="187" t="str">
        <f>IF(AND('1_学内団体結成・継続届'!$C$35=0,I22=""),"",'1_学内団体結成・継続届'!$C$35)</f>
        <v/>
      </c>
      <c r="C22" s="188" t="str">
        <f t="shared" si="0"/>
        <v>-</v>
      </c>
      <c r="D22" s="36"/>
      <c r="E22" s="37"/>
      <c r="F22" s="36"/>
      <c r="G22" s="38"/>
      <c r="H22" s="36"/>
      <c r="I22" s="39"/>
      <c r="J22" s="189" t="str">
        <f t="shared" si="1"/>
        <v/>
      </c>
      <c r="K22" s="129"/>
      <c r="L22" s="102"/>
    </row>
    <row r="23" spans="1:12">
      <c r="A23" s="186" t="str">
        <f>'1_学内団体結成・継続届'!$D$37</f>
        <v>-</v>
      </c>
      <c r="B23" s="187" t="str">
        <f>IF(AND('1_学内団体結成・継続届'!$C$35=0,I23=""),"",'1_学内団体結成・継続届'!$C$35)</f>
        <v/>
      </c>
      <c r="C23" s="188" t="str">
        <f t="shared" si="0"/>
        <v>-</v>
      </c>
      <c r="D23" s="36"/>
      <c r="E23" s="37"/>
      <c r="F23" s="36"/>
      <c r="G23" s="38"/>
      <c r="H23" s="36"/>
      <c r="I23" s="39"/>
      <c r="J23" s="189" t="str">
        <f t="shared" si="1"/>
        <v/>
      </c>
      <c r="K23" s="129"/>
      <c r="L23" s="102"/>
    </row>
    <row r="24" spans="1:12">
      <c r="A24" s="186" t="str">
        <f>'1_学内団体結成・継続届'!$D$37</f>
        <v>-</v>
      </c>
      <c r="B24" s="187" t="str">
        <f>IF(AND('1_学内団体結成・継続届'!$C$35=0,I24=""),"",'1_学内団体結成・継続届'!$C$35)</f>
        <v/>
      </c>
      <c r="C24" s="188" t="str">
        <f t="shared" si="0"/>
        <v>-</v>
      </c>
      <c r="D24" s="36"/>
      <c r="E24" s="37"/>
      <c r="F24" s="36"/>
      <c r="G24" s="38"/>
      <c r="H24" s="36"/>
      <c r="I24" s="39"/>
      <c r="J24" s="189" t="str">
        <f t="shared" si="1"/>
        <v/>
      </c>
      <c r="K24" s="129"/>
      <c r="L24" s="102"/>
    </row>
    <row r="25" spans="1:12">
      <c r="A25" s="186" t="str">
        <f>'1_学内団体結成・継続届'!$D$37</f>
        <v>-</v>
      </c>
      <c r="B25" s="187" t="str">
        <f>IF(AND('1_学内団体結成・継続届'!$C$35=0,I25=""),"",'1_学内団体結成・継続届'!$C$35)</f>
        <v/>
      </c>
      <c r="C25" s="188" t="str">
        <f t="shared" si="0"/>
        <v>-</v>
      </c>
      <c r="D25" s="36"/>
      <c r="E25" s="37"/>
      <c r="F25" s="36"/>
      <c r="G25" s="38"/>
      <c r="H25" s="36"/>
      <c r="I25" s="39"/>
      <c r="J25" s="189" t="str">
        <f t="shared" si="1"/>
        <v/>
      </c>
      <c r="K25" s="129"/>
      <c r="L25" s="102"/>
    </row>
    <row r="26" spans="1:12">
      <c r="A26" s="186" t="str">
        <f>'1_学内団体結成・継続届'!$D$37</f>
        <v>-</v>
      </c>
      <c r="B26" s="187" t="str">
        <f>IF(AND('1_学内団体結成・継続届'!$C$35=0,I26=""),"",'1_学内団体結成・継続届'!$C$35)</f>
        <v/>
      </c>
      <c r="C26" s="188" t="str">
        <f t="shared" si="0"/>
        <v>-</v>
      </c>
      <c r="D26" s="36"/>
      <c r="E26" s="37"/>
      <c r="F26" s="36"/>
      <c r="G26" s="38"/>
      <c r="H26" s="36"/>
      <c r="I26" s="39"/>
      <c r="J26" s="189" t="str">
        <f t="shared" si="1"/>
        <v/>
      </c>
      <c r="K26" s="129"/>
      <c r="L26" s="102"/>
    </row>
    <row r="27" spans="1:12">
      <c r="A27" s="186" t="str">
        <f>'1_学内団体結成・継続届'!$D$37</f>
        <v>-</v>
      </c>
      <c r="B27" s="187" t="str">
        <f>IF(AND('1_学内団体結成・継続届'!$C$35=0,I27=""),"",'1_学内団体結成・継続届'!$C$35)</f>
        <v/>
      </c>
      <c r="C27" s="188" t="str">
        <f t="shared" si="0"/>
        <v>-</v>
      </c>
      <c r="D27" s="36"/>
      <c r="E27" s="37"/>
      <c r="F27" s="36"/>
      <c r="G27" s="38"/>
      <c r="H27" s="36"/>
      <c r="I27" s="39"/>
      <c r="J27" s="189" t="str">
        <f t="shared" si="1"/>
        <v/>
      </c>
      <c r="K27" s="129"/>
      <c r="L27" s="102"/>
    </row>
    <row r="28" spans="1:12">
      <c r="A28" s="186" t="str">
        <f>'1_学内団体結成・継続届'!$D$37</f>
        <v>-</v>
      </c>
      <c r="B28" s="187" t="str">
        <f>IF(AND('1_学内団体結成・継続届'!$C$35=0,I28=""),"",'1_学内団体結成・継続届'!$C$35)</f>
        <v/>
      </c>
      <c r="C28" s="188" t="str">
        <f t="shared" si="0"/>
        <v>-</v>
      </c>
      <c r="D28" s="36"/>
      <c r="E28" s="37"/>
      <c r="F28" s="36"/>
      <c r="G28" s="38"/>
      <c r="H28" s="36"/>
      <c r="I28" s="39"/>
      <c r="J28" s="189" t="str">
        <f t="shared" si="1"/>
        <v/>
      </c>
      <c r="K28" s="129"/>
      <c r="L28" s="102"/>
    </row>
    <row r="29" spans="1:12">
      <c r="A29" s="186" t="str">
        <f>'1_学内団体結成・継続届'!$D$37</f>
        <v>-</v>
      </c>
      <c r="B29" s="187" t="str">
        <f>IF(AND('1_学内団体結成・継続届'!$C$35=0,I29=""),"",'1_学内団体結成・継続届'!$C$35)</f>
        <v/>
      </c>
      <c r="C29" s="188" t="str">
        <f t="shared" si="0"/>
        <v>-</v>
      </c>
      <c r="D29" s="36"/>
      <c r="E29" s="37"/>
      <c r="F29" s="36"/>
      <c r="G29" s="38"/>
      <c r="H29" s="36"/>
      <c r="I29" s="39"/>
      <c r="J29" s="189" t="str">
        <f t="shared" si="1"/>
        <v/>
      </c>
      <c r="K29" s="129"/>
      <c r="L29" s="102"/>
    </row>
    <row r="30" spans="1:12">
      <c r="A30" s="186" t="str">
        <f>'1_学内団体結成・継続届'!$D$37</f>
        <v>-</v>
      </c>
      <c r="B30" s="187" t="str">
        <f>IF(AND('1_学内団体結成・継続届'!$C$35=0,I30=""),"",'1_学内団体結成・継続届'!$C$35)</f>
        <v/>
      </c>
      <c r="C30" s="188" t="str">
        <f t="shared" si="0"/>
        <v>-</v>
      </c>
      <c r="D30" s="36"/>
      <c r="E30" s="37"/>
      <c r="F30" s="36"/>
      <c r="G30" s="38"/>
      <c r="H30" s="36"/>
      <c r="I30" s="39"/>
      <c r="J30" s="189" t="str">
        <f t="shared" si="1"/>
        <v/>
      </c>
      <c r="K30" s="129"/>
      <c r="L30" s="102"/>
    </row>
    <row r="31" spans="1:12">
      <c r="A31" s="186" t="str">
        <f>'1_学内団体結成・継続届'!$D$37</f>
        <v>-</v>
      </c>
      <c r="B31" s="187" t="str">
        <f>IF(AND('1_学内団体結成・継続届'!$C$35=0,I31=""),"",'1_学内団体結成・継続届'!$C$35)</f>
        <v/>
      </c>
      <c r="C31" s="188" t="str">
        <f t="shared" si="0"/>
        <v>-</v>
      </c>
      <c r="D31" s="36"/>
      <c r="E31" s="37"/>
      <c r="F31" s="36"/>
      <c r="G31" s="38"/>
      <c r="H31" s="36"/>
      <c r="I31" s="39"/>
      <c r="J31" s="189" t="str">
        <f t="shared" si="1"/>
        <v/>
      </c>
      <c r="K31" s="129"/>
      <c r="L31" s="102"/>
    </row>
    <row r="32" spans="1:12">
      <c r="A32" s="186" t="str">
        <f>'1_学内団体結成・継続届'!$D$37</f>
        <v>-</v>
      </c>
      <c r="B32" s="187" t="str">
        <f>IF(AND('1_学内団体結成・継続届'!$C$35=0,I32=""),"",'1_学内団体結成・継続届'!$C$35)</f>
        <v/>
      </c>
      <c r="C32" s="188" t="str">
        <f t="shared" si="0"/>
        <v>-</v>
      </c>
      <c r="D32" s="36"/>
      <c r="E32" s="37"/>
      <c r="F32" s="36"/>
      <c r="G32" s="38"/>
      <c r="H32" s="36"/>
      <c r="I32" s="39"/>
      <c r="J32" s="189" t="str">
        <f t="shared" si="1"/>
        <v/>
      </c>
      <c r="K32" s="129"/>
      <c r="L32" s="102"/>
    </row>
    <row r="33" spans="1:12">
      <c r="A33" s="186" t="str">
        <f>'1_学内団体結成・継続届'!$D$37</f>
        <v>-</v>
      </c>
      <c r="B33" s="187" t="str">
        <f>IF(AND('1_学内団体結成・継続届'!$C$35=0,I33=""),"",'1_学内団体結成・継続届'!$C$35)</f>
        <v/>
      </c>
      <c r="C33" s="188" t="str">
        <f t="shared" si="0"/>
        <v>-</v>
      </c>
      <c r="D33" s="36"/>
      <c r="E33" s="37"/>
      <c r="F33" s="36"/>
      <c r="G33" s="38"/>
      <c r="H33" s="36"/>
      <c r="I33" s="39"/>
      <c r="J33" s="189" t="str">
        <f t="shared" si="1"/>
        <v/>
      </c>
      <c r="K33" s="129"/>
      <c r="L33" s="102"/>
    </row>
    <row r="34" spans="1:12">
      <c r="A34" s="190" t="str">
        <f>'1_学内団体結成・継続届'!$D$37</f>
        <v>-</v>
      </c>
      <c r="B34" s="191" t="str">
        <f>IF(AND('1_学内団体結成・継続届'!$C$35=0,I34=""),"",'1_学内団体結成・継続届'!$C$35)</f>
        <v/>
      </c>
      <c r="C34" s="192" t="str">
        <f t="shared" si="0"/>
        <v>-</v>
      </c>
      <c r="D34" s="103"/>
      <c r="E34" s="104"/>
      <c r="F34" s="103"/>
      <c r="G34" s="105"/>
      <c r="H34" s="103"/>
      <c r="I34" s="106"/>
      <c r="J34" s="193" t="str">
        <f t="shared" si="1"/>
        <v/>
      </c>
      <c r="K34" s="130"/>
      <c r="L34" s="107"/>
    </row>
    <row r="35" spans="1:12">
      <c r="C35" s="194"/>
      <c r="D35" s="195"/>
      <c r="E35" s="195"/>
      <c r="F35" s="195"/>
      <c r="G35" s="195"/>
      <c r="H35" s="195"/>
      <c r="I35" s="196"/>
      <c r="J35" s="196"/>
      <c r="K35" s="195"/>
    </row>
  </sheetData>
  <sheetProtection algorithmName="SHA-512" hashValue="sBtj3THR46EQUx5zKvOCIp+GhBwKeAm5JOMKdEu0YzJnhxlEZK4FuMswql+081M9hwPAeuv6fr6F3EPNmQXDwA==" saltValue="K3PX9oXEvhFtq8SksY8uhw==" spinCount="100000" sheet="1" insertRows="0" selectLockedCells="1"/>
  <mergeCells count="1">
    <mergeCell ref="C1:E1"/>
  </mergeCells>
  <phoneticPr fontId="1"/>
  <dataValidations count="3">
    <dataValidation type="whole" operator="greaterThan" allowBlank="1" showInputMessage="1" showErrorMessage="1" sqref="G35:H35" xr:uid="{00000000-0002-0000-0600-000002000000}">
      <formula1>0</formula1>
    </dataValidation>
    <dataValidation imeMode="hiragana" allowBlank="1" showInputMessage="1" showErrorMessage="1" sqref="D5:E34 K5:L34" xr:uid="{0FE620FB-59F3-4364-B9D7-86CA485ED44F}"/>
    <dataValidation imeMode="off" allowBlank="1" showInputMessage="1" showErrorMessage="1" sqref="F5:J34" xr:uid="{FCCA707A-00D8-456D-BDB0-68A2027AEB73}"/>
  </dataValidations>
  <pageMargins left="0.7" right="0.7" top="0.75" bottom="0.75" header="0.3" footer="0.3"/>
  <pageSetup paperSize="9" scale="75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10</vt:i4>
      </vt:variant>
    </vt:vector>
  </HeadingPairs>
  <TitlesOfParts>
    <vt:vector size="24" baseType="lpstr">
      <vt:lpstr>0_提出書類チェック表</vt:lpstr>
      <vt:lpstr>1_学内団体結成・継続届</vt:lpstr>
      <vt:lpstr>2_部員名簿</vt:lpstr>
      <vt:lpstr>2_部員名簿 (記入例)</vt:lpstr>
      <vt:lpstr>3_活動報告書</vt:lpstr>
      <vt:lpstr>4_収支決算書</vt:lpstr>
      <vt:lpstr>4_収支決算書 (記入例)</vt:lpstr>
      <vt:lpstr>6_誓約書</vt:lpstr>
      <vt:lpstr>7_サークル援助願</vt:lpstr>
      <vt:lpstr>7_サークル援助願 (記入例)</vt:lpstr>
      <vt:lpstr>8_部室使用許可願</vt:lpstr>
      <vt:lpstr>9_要望書</vt:lpstr>
      <vt:lpstr>基本データ等</vt:lpstr>
      <vt:lpstr>団体一覧</vt:lpstr>
      <vt:lpstr>'0_提出書類チェック表'!Print_Area</vt:lpstr>
      <vt:lpstr>'1_学内団体結成・継続届'!Print_Area</vt:lpstr>
      <vt:lpstr>'2_部員名簿'!Print_Area</vt:lpstr>
      <vt:lpstr>'2_部員名簿 (記入例)'!Print_Area</vt:lpstr>
      <vt:lpstr>'3_活動報告書'!Print_Area</vt:lpstr>
      <vt:lpstr>'6_誓約書'!Print_Area</vt:lpstr>
      <vt:lpstr>'7_サークル援助願'!Print_Area</vt:lpstr>
      <vt:lpstr>'7_サークル援助願 (記入例)'!Print_Area</vt:lpstr>
      <vt:lpstr>'8_部室使用許可願'!Print_Area</vt:lpstr>
      <vt:lpstr>'9_要望書'!Print_Area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mitgaku33</dc:creator>
  <cp:lastModifiedBy>mitgaku02</cp:lastModifiedBy>
  <cp:lastPrinted>2026-03-12T02:23:38Z</cp:lastPrinted>
  <dcterms:created xsi:type="dcterms:W3CDTF">2023-04-27T04:27:22Z</dcterms:created>
  <dcterms:modified xsi:type="dcterms:W3CDTF">2026-03-16T01:46:30Z</dcterms:modified>
</cp:coreProperties>
</file>